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Data\Pangaea\CGS\2024HighlineLake\CO_2024_OF-24-06_HighlineLake\"/>
    </mc:Choice>
  </mc:AlternateContent>
  <xr:revisionPtr revIDLastSave="0" documentId="13_ncr:1_{BD925B72-7A80-4F8A-8AAE-A274D5B833F5}" xr6:coauthVersionLast="47" xr6:coauthVersionMax="47" xr10:uidLastSave="{00000000-0000-0000-0000-000000000000}"/>
  <bookViews>
    <workbookView xWindow="-26280" yWindow="1920" windowWidth="24540" windowHeight="150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9" i="1" l="1"/>
  <c r="L78" i="1"/>
  <c r="L76" i="1"/>
  <c r="L75" i="1"/>
  <c r="L74" i="1"/>
  <c r="L70" i="1"/>
  <c r="L69" i="1"/>
  <c r="L67" i="1"/>
  <c r="L66" i="1"/>
  <c r="L64" i="1"/>
  <c r="L60" i="1"/>
  <c r="L59" i="1"/>
  <c r="L58" i="1"/>
  <c r="L56" i="1"/>
  <c r="L54" i="1"/>
  <c r="L52" i="1"/>
  <c r="L49" i="1"/>
  <c r="L47" i="1"/>
  <c r="L46" i="1"/>
  <c r="L41" i="1"/>
  <c r="L38" i="1"/>
  <c r="L36" i="1"/>
  <c r="L29" i="1"/>
  <c r="L28" i="1"/>
  <c r="L27" i="1"/>
  <c r="L26" i="1"/>
  <c r="L6" i="1"/>
  <c r="A2" i="1"/>
</calcChain>
</file>

<file path=xl/sharedStrings.xml><?xml version="1.0" encoding="utf-8"?>
<sst xmlns="http://schemas.openxmlformats.org/spreadsheetml/2006/main" count="534" uniqueCount="278">
  <si>
    <t>Geologic Names Check report: OF24-06_HighlineLake.gdb\DescriptionOfMapUnits</t>
  </si>
  <si>
    <t>DMU Contents</t>
  </si>
  <si>
    <t>Geolex Results</t>
  </si>
  <si>
    <t>Author Review</t>
  </si>
  <si>
    <t>HierarchyKey</t>
  </si>
  <si>
    <t>MapUnit</t>
  </si>
  <si>
    <t>Name</t>
  </si>
  <si>
    <t>Fullname</t>
  </si>
  <si>
    <t>Age</t>
  </si>
  <si>
    <t>Extent</t>
  </si>
  <si>
    <t>GeolexID</t>
  </si>
  <si>
    <t>Usage</t>
  </si>
  <si>
    <t>URL</t>
  </si>
  <si>
    <t>Extent Match?</t>
  </si>
  <si>
    <t>Usage Match?</t>
  </si>
  <si>
    <t>Age Match?</t>
  </si>
  <si>
    <t>Remarks</t>
  </si>
  <si>
    <t>References</t>
  </si>
  <si>
    <t>0</t>
  </si>
  <si>
    <t>DESCRIPTION OF MAP UNITS</t>
  </si>
  <si>
    <t>CO</t>
  </si>
  <si>
    <t>15425</t>
  </si>
  <si>
    <t>Map</t>
  </si>
  <si>
    <t>Map Beds</t>
  </si>
  <si>
    <t>Miocene</t>
  </si>
  <si>
    <t>CI</t>
  </si>
  <si>
    <t>no</t>
  </si>
  <si>
    <t>0-a</t>
  </si>
  <si>
    <t>Map Formation</t>
  </si>
  <si>
    <t>1</t>
  </si>
  <si>
    <t>SURFICIAL DEPOSITS</t>
  </si>
  <si>
    <t>1.1</t>
  </si>
  <si>
    <t>HUMAN-MADE DEPOSITS</t>
  </si>
  <si>
    <t>1.1.1</t>
  </si>
  <si>
    <t>af</t>
  </si>
  <si>
    <t>Artifical fill and disturbed areas</t>
  </si>
  <si>
    <t>Uppermost Holocene</t>
  </si>
  <si>
    <t>1.2</t>
  </si>
  <si>
    <t>ALLUVIAL DEPOSITS</t>
  </si>
  <si>
    <t>1.2.1</t>
  </si>
  <si>
    <t>Qa</t>
  </si>
  <si>
    <t>Alluvium</t>
  </si>
  <si>
    <t>Upper to Middle Holocene</t>
  </si>
  <si>
    <t>1.2.2</t>
  </si>
  <si>
    <t>Alluvial gravel deposits</t>
  </si>
  <si>
    <t>1.2.2.1</t>
  </si>
  <si>
    <t>Qg1</t>
  </si>
  <si>
    <t>Alluvial gravel one</t>
  </si>
  <si>
    <t>Upper Pleistocene</t>
  </si>
  <si>
    <t>1.2.2.2</t>
  </si>
  <si>
    <t>Qg2</t>
  </si>
  <si>
    <t>Alluvial gravel two</t>
  </si>
  <si>
    <t>1.2.2.3</t>
  </si>
  <si>
    <t>Qg3</t>
  </si>
  <si>
    <t>Alluvial gravel three</t>
  </si>
  <si>
    <t>1.2.3</t>
  </si>
  <si>
    <t>ALLUVIAL FAN AND MUDFLOW DEPOSITS</t>
  </si>
  <si>
    <t>1.2.3.1</t>
  </si>
  <si>
    <t>Qamf</t>
  </si>
  <si>
    <t>Alluvial mudflow and mud-fan deposits</t>
  </si>
  <si>
    <t>Holocene to Upper Pleistocene</t>
  </si>
  <si>
    <t>1.2.4</t>
  </si>
  <si>
    <t>ALLUVIAL-FAN DEPOSITS</t>
  </si>
  <si>
    <t>1.2.4.1</t>
  </si>
  <si>
    <t>Qaf1</t>
  </si>
  <si>
    <t>Alluvial-fan deposits No. 1</t>
  </si>
  <si>
    <t>Holocene to Upper Pleistocene?</t>
  </si>
  <si>
    <t>1.2.4.2</t>
  </si>
  <si>
    <t>Qaf2</t>
  </si>
  <si>
    <t>Alluvial-fan deposits No. 2</t>
  </si>
  <si>
    <t>1.2.4.3</t>
  </si>
  <si>
    <t>Qaf3</t>
  </si>
  <si>
    <t>Alluvial-fan deposits No. 3</t>
  </si>
  <si>
    <t>1.2.4.4</t>
  </si>
  <si>
    <t>Qaf4</t>
  </si>
  <si>
    <t>Alluvial-fan deposits No. 4</t>
  </si>
  <si>
    <t>1.2.4.5</t>
  </si>
  <si>
    <t>Qaf5</t>
  </si>
  <si>
    <t>Alluvial-fan deposits No. 5</t>
  </si>
  <si>
    <t>upper Middle Pleistocene</t>
  </si>
  <si>
    <t>1.2.4.6</t>
  </si>
  <si>
    <t>Qaf6</t>
  </si>
  <si>
    <t>Alluvial-fan deposits No. 6</t>
  </si>
  <si>
    <t>1.3</t>
  </si>
  <si>
    <t>EOLIAN DEPOSITS</t>
  </si>
  <si>
    <t>16509</t>
  </si>
  <si>
    <t>Eolian</t>
  </si>
  <si>
    <t>No current usage. (†Eolian Limestone (VT) replaced with Stockbridge Limestone, which has priority.  See Stockbridge.)</t>
  </si>
  <si>
    <t>Cambrian and Ordovician</t>
  </si>
  <si>
    <t>1.3-a</t>
  </si>
  <si>
    <t>16667</t>
  </si>
  <si>
    <t>No current usage. (†Eolian Limestone Member of Pueblo Formation of Cisco Group (TX) is considered same as Stockwether Limestone Member of Pueblo Formation.  See Stockwether.)</t>
  </si>
  <si>
    <t>Late Pennsylvanian (Virgilian) to early Permian (Wolfcampian)</t>
  </si>
  <si>
    <t>1.3.1</t>
  </si>
  <si>
    <t>Qeo</t>
  </si>
  <si>
    <t>Old eolian deposits</t>
  </si>
  <si>
    <t>1.3.1-a</t>
  </si>
  <si>
    <t>1.4</t>
  </si>
  <si>
    <t>ALLUVIAL/COLLUVIAL DEPOSITS</t>
  </si>
  <si>
    <t>1.4.1</t>
  </si>
  <si>
    <t>Qac</t>
  </si>
  <si>
    <t>Alluvial and colluvial deposits</t>
  </si>
  <si>
    <t>Holocene</t>
  </si>
  <si>
    <t>1.4.2</t>
  </si>
  <si>
    <t>Qaco</t>
  </si>
  <si>
    <t>Old alluvial and colluvial deposits</t>
  </si>
  <si>
    <t>Upper to Middle Pleistocene</t>
  </si>
  <si>
    <t>1.4.3</t>
  </si>
  <si>
    <t>Qc</t>
  </si>
  <si>
    <t>Colluvial deposits</t>
  </si>
  <si>
    <t>1.4.4</t>
  </si>
  <si>
    <t>Qco</t>
  </si>
  <si>
    <t>Older colluvial deposits</t>
  </si>
  <si>
    <t>Lower Holocene to Upper Pleistocene</t>
  </si>
  <si>
    <t>2</t>
  </si>
  <si>
    <t>BEDROCK GEOLOGY</t>
  </si>
  <si>
    <t>2.1</t>
  </si>
  <si>
    <t>Kicz</t>
  </si>
  <si>
    <t>Corcoran and Cozzette Members of the Iles Formation, undivided</t>
  </si>
  <si>
    <t>Upper Cretaceous</t>
  </si>
  <si>
    <t>5081</t>
  </si>
  <si>
    <t>Corcoran</t>
  </si>
  <si>
    <t>Corcoran Clay Member of Tulare Formation</t>
  </si>
  <si>
    <t>Quaternary | Pleistocene*</t>
  </si>
  <si>
    <t>CA</t>
  </si>
  <si>
    <t>2.1-a</t>
  </si>
  <si>
    <t>Corcoran Clay Member of Turlock Lake Formation (CA*-recognized locally in subsurface of San Joaquin Valley)</t>
  </si>
  <si>
    <t>2.1-b</t>
  </si>
  <si>
    <t>7716</t>
  </si>
  <si>
    <t>Corcoran Member of Mount Garfield Formation of Mesaverde Group</t>
  </si>
  <si>
    <t>Late Cretaceous (Campanian)*</t>
  </si>
  <si>
    <t>yes</t>
  </si>
  <si>
    <t>2.1-c</t>
  </si>
  <si>
    <t>Corcoran Member of Price River Formation</t>
  </si>
  <si>
    <t>2.1-d</t>
  </si>
  <si>
    <t>Corcoran Sandstone Member of Iles Formation of Mesaverde Group</t>
  </si>
  <si>
    <t>2.1-e</t>
  </si>
  <si>
    <t>7759</t>
  </si>
  <si>
    <t>Cozzette</t>
  </si>
  <si>
    <t>Cozzette Member of Mesaverde Formation</t>
  </si>
  <si>
    <t>CO, UT</t>
  </si>
  <si>
    <t>2.1-f</t>
  </si>
  <si>
    <t>Cozzette Member of Mount Garfield Formation of Mesaverde Group</t>
  </si>
  <si>
    <t>2.1-g</t>
  </si>
  <si>
    <t>Cozzette Member of Price River Formation of Mesaverde Group</t>
  </si>
  <si>
    <t>2.1-h</t>
  </si>
  <si>
    <t>Cozzette Sandstone Member of Iles Formation of Mesaverde Group</t>
  </si>
  <si>
    <t>2.1-i</t>
  </si>
  <si>
    <t>Cozzette Sandstone Member of Mount Garfield Formation of Mesaverde Group</t>
  </si>
  <si>
    <t>2.1-j</t>
  </si>
  <si>
    <t>8918</t>
  </si>
  <si>
    <t>Iles</t>
  </si>
  <si>
    <t>Iles Formation of Mesaverde Group</t>
  </si>
  <si>
    <t>2.2</t>
  </si>
  <si>
    <t>Mancos Shale</t>
  </si>
  <si>
    <t>9165</t>
  </si>
  <si>
    <t>Mancos</t>
  </si>
  <si>
    <t>Late Cretaceous (Cenomanian to Campanian)*; locally late Early Cretaceous (Albian)*</t>
  </si>
  <si>
    <t>AZ, CO, NM, UT, WY</t>
  </si>
  <si>
    <t>2.2-a</t>
  </si>
  <si>
    <t>Mancos Group</t>
  </si>
  <si>
    <t>2.2.1</t>
  </si>
  <si>
    <t>Kmse</t>
  </si>
  <si>
    <t>Sego Sandstone Member with upper Mancos Shale tongue</t>
  </si>
  <si>
    <t>10015</t>
  </si>
  <si>
    <t>Sego</t>
  </si>
  <si>
    <t>Sego Sandstone of Mesaverde Group</t>
  </si>
  <si>
    <t>2.2.1-a</t>
  </si>
  <si>
    <t>Sego Member of Iles Formation of Mesaverde Group</t>
  </si>
  <si>
    <t>2.2.1-b</t>
  </si>
  <si>
    <t>Sego Sandstone Member of Iles Formation of Mesaverde Group</t>
  </si>
  <si>
    <t>2.2.1-c</t>
  </si>
  <si>
    <t>2.2.1-d</t>
  </si>
  <si>
    <t>2.2.2</t>
  </si>
  <si>
    <t>Kmu</t>
  </si>
  <si>
    <t>Upper part of the Mancos Shale (Upper Blue Gate Member)</t>
  </si>
  <si>
    <t>2.2.2-a</t>
  </si>
  <si>
    <t>2.2.2-b</t>
  </si>
  <si>
    <t>7201</t>
  </si>
  <si>
    <t>Blue Gate</t>
  </si>
  <si>
    <t>Blue Gate Member of Mancos Shale</t>
  </si>
  <si>
    <t>Late Cretaceous (Turonian to Campanian)*</t>
  </si>
  <si>
    <t>UT</t>
  </si>
  <si>
    <t>2.2.2-c</t>
  </si>
  <si>
    <t>Blue Gate Shale Member of Mancos Shale</t>
  </si>
  <si>
    <t>2.2.2-d</t>
  </si>
  <si>
    <t>12320</t>
  </si>
  <si>
    <t>No current usage. (†Blue Gate Sandstone Member of Mancos Shale (UT) replaced with Emery Sandstone Member.  See Emery.)</t>
  </si>
  <si>
    <t>Late Cretaceous</t>
  </si>
  <si>
    <t>2.2.3</t>
  </si>
  <si>
    <t>Kmp</t>
  </si>
  <si>
    <t>Prairie Canyon Member</t>
  </si>
  <si>
    <t>16128</t>
  </si>
  <si>
    <t>Prairie Canyon</t>
  </si>
  <si>
    <t>Prairie Canyon Member of Mancos Shale</t>
  </si>
  <si>
    <t>Late Cretaceous (possibly latest Santonian to early late Campanian)</t>
  </si>
  <si>
    <t>2.2.4</t>
  </si>
  <si>
    <t>Kms</t>
  </si>
  <si>
    <t>Smoky Hill Member (equivalent to Lower Blue Gate Member)</t>
  </si>
  <si>
    <t>10308</t>
  </si>
  <si>
    <t>Smoky Hill</t>
  </si>
  <si>
    <t>Smoky Hill Member of Niobrara Formation</t>
  </si>
  <si>
    <t>Late Cretaceous (Coniacian to Campanian)*</t>
  </si>
  <si>
    <t>WY</t>
  </si>
  <si>
    <t>2.2.4-a</t>
  </si>
  <si>
    <t>Smoky Hill Shale Member of Niobrara Formation</t>
  </si>
  <si>
    <t>CO, NE, NM</t>
  </si>
  <si>
    <t>2.2.4-b</t>
  </si>
  <si>
    <t>Smoky Hill Chalk Member of Niobrara Formation</t>
  </si>
  <si>
    <t>CO, KS, NE, SD</t>
  </si>
  <si>
    <t>2.2.4-c</t>
  </si>
  <si>
    <t>Smoky Hill Marl Member of Niobrara Formation</t>
  </si>
  <si>
    <t>CO, NM</t>
  </si>
  <si>
    <t>2.2.4-d</t>
  </si>
  <si>
    <t>2.2.4-e</t>
  </si>
  <si>
    <t>2.2.4-f</t>
  </si>
  <si>
    <t>2.2.5</t>
  </si>
  <si>
    <t>Kml</t>
  </si>
  <si>
    <t>Lower part of the Mancos Shale (Ferron Sandstone and Tunuck Member), undivided</t>
  </si>
  <si>
    <t>2.2.5-a</t>
  </si>
  <si>
    <t>2.2.5-b</t>
  </si>
  <si>
    <t>8105</t>
  </si>
  <si>
    <t>Ferron</t>
  </si>
  <si>
    <t>Ferron Sandstone Member of Mancos Shale</t>
  </si>
  <si>
    <t>Late Cretaceous (Turonian)*</t>
  </si>
  <si>
    <t>2.3</t>
  </si>
  <si>
    <t>Kdb</t>
  </si>
  <si>
    <t>Dakota Sandstone (equivalent to Naturita Formation) and Burro Canyon Formation</t>
  </si>
  <si>
    <t>Upper to Lower Cretaceous</t>
  </si>
  <si>
    <t>7833</t>
  </si>
  <si>
    <t>Dakota</t>
  </si>
  <si>
    <t>Dakota Sandstone</t>
  </si>
  <si>
    <t>early Late Cretaceous (Cenomanian)*; locally late Early Cretaceous (Albian)*</t>
  </si>
  <si>
    <t>AZ, CO, IA, KS, MN, MT, NE, NM, ND, OK, SD, TX, UT, WY</t>
  </si>
  <si>
    <t>2.3-a</t>
  </si>
  <si>
    <t>Dakota Formation</t>
  </si>
  <si>
    <t>IA, KS, MN, NE, NM, SD, UT, WY</t>
  </si>
  <si>
    <t>2.3-b</t>
  </si>
  <si>
    <t>Dakota Conglomerate</t>
  </si>
  <si>
    <t>2.3-c</t>
  </si>
  <si>
    <t>Dakota Group</t>
  </si>
  <si>
    <t>CO, KS, NE, NM, ND</t>
  </si>
  <si>
    <t>2.3-d</t>
  </si>
  <si>
    <t>9490</t>
  </si>
  <si>
    <t>Naturita</t>
  </si>
  <si>
    <t>Naturita Formation of Dakota Group</t>
  </si>
  <si>
    <t>late Early to early Late Cretaceous (Albian to Cenomanian)</t>
  </si>
  <si>
    <t>AZ, CO, NM, UT</t>
  </si>
  <si>
    <t>2.3-e</t>
  </si>
  <si>
    <t>7420</t>
  </si>
  <si>
    <t>Burro Canyon</t>
  </si>
  <si>
    <t>Burro Canyon Formation</t>
  </si>
  <si>
    <t>Early Cretaceous (Barremian to Albian)*</t>
  </si>
  <si>
    <t>2.4</t>
  </si>
  <si>
    <t>Mz</t>
  </si>
  <si>
    <t>Undivided formations of the Jurassic and Triassic</t>
  </si>
  <si>
    <t>Jurassic to Triassic</t>
  </si>
  <si>
    <t>11862</t>
  </si>
  <si>
    <t>Jurassic</t>
  </si>
  <si>
    <t>Jurassic System*</t>
  </si>
  <si>
    <t>Mesozoic* | Jurassic* | Hettangian* | Sinemurian* | Pliensbachian* | Toarcian* | Aalenian* | Bajocian* | Bathonian* | Callovian* | Oxfordian* | Kimmeridgian* | Tithonian*</t>
  </si>
  <si>
    <t>2.4-a</t>
  </si>
  <si>
    <t>Jurassic Period*</t>
  </si>
  <si>
    <t>2.5</t>
  </si>
  <si>
    <t>Xu</t>
  </si>
  <si>
    <t>Undivided Precambrian rocks of the Uncompahgre Uplift</t>
  </si>
  <si>
    <t>Paleoproterozoic</t>
  </si>
  <si>
    <t>11880</t>
  </si>
  <si>
    <t>Precambrian</t>
  </si>
  <si>
    <t>Precambrian*</t>
  </si>
  <si>
    <t>2.5-a</t>
  </si>
  <si>
    <t>10709</t>
  </si>
  <si>
    <t>Uncompahgre</t>
  </si>
  <si>
    <t>Uncompahgre Formation</t>
  </si>
  <si>
    <t>Early to Mesoproterozoic*</t>
  </si>
  <si>
    <t>3</t>
  </si>
  <si>
    <t>water</t>
  </si>
  <si>
    <t>Blue Gate Member wasrefered to to provide consistency across the state border.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</si>
</sst>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9"/>
      <name val="Calibri"/>
      <family val="2"/>
    </font>
    <font>
      <sz val="9"/>
      <color theme="1"/>
      <name val="Calibri"/>
      <family val="2"/>
      <scheme val="minor"/>
    </font>
    <font>
      <u/>
      <sz val="9"/>
      <color rgb="FF0000EE"/>
      <name val="Calibri"/>
      <family val="2"/>
    </font>
    <font>
      <sz val="9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BF1DE"/>
        <bgColor rgb="FFEBF1DE"/>
      </patternFill>
    </fill>
    <fill>
      <patternFill patternType="solid">
        <fgColor rgb="FFFFFF99"/>
        <bgColor rgb="FFFFFF99"/>
      </patternFill>
    </fill>
    <fill>
      <patternFill patternType="solid">
        <fgColor rgb="FFFABF8F"/>
        <bgColor rgb="FFFABF8F"/>
      </patternFill>
    </fill>
  </fills>
  <borders count="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wrapText="1"/>
    </xf>
    <xf numFmtId="0" fontId="1" fillId="4" borderId="2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49" fontId="2" fillId="0" borderId="0" xfId="0" applyNumberFormat="1" applyFont="1" applyAlignment="1">
      <alignment wrapText="1"/>
    </xf>
    <xf numFmtId="49" fontId="1" fillId="2" borderId="2" xfId="0" applyNumberFormat="1" applyFont="1" applyFill="1" applyBorder="1" applyAlignment="1">
      <alignment horizontal="center" wrapText="1"/>
    </xf>
    <xf numFmtId="0" fontId="2" fillId="2" borderId="2" xfId="0" applyFont="1" applyFill="1" applyBorder="1" applyAlignment="1">
      <alignment wrapText="1"/>
    </xf>
    <xf numFmtId="0" fontId="1" fillId="3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wrapText="1"/>
    </xf>
    <xf numFmtId="0" fontId="1" fillId="4" borderId="2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wrapText="1"/>
    </xf>
    <xf numFmtId="49" fontId="1" fillId="2" borderId="2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49" fontId="1" fillId="0" borderId="0" xfId="0" applyNumberFormat="1" applyFont="1" applyAlignment="1"/>
    <xf numFmtId="49" fontId="3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0"/>
  <sheetViews>
    <sheetView tabSelected="1" workbookViewId="0">
      <pane ySplit="2" topLeftCell="A75" activePane="bottomLeft" state="frozen"/>
      <selection pane="bottomLeft" activeCell="A36" sqref="A36:XFD36"/>
    </sheetView>
  </sheetViews>
  <sheetFormatPr defaultRowHeight="12" x14ac:dyDescent="0.3"/>
  <cols>
    <col min="1" max="1" width="8.453125" style="1" customWidth="1"/>
    <col min="2" max="2" width="6.90625" style="1" bestFit="1" customWidth="1"/>
    <col min="3" max="3" width="21.08984375" style="1" customWidth="1"/>
    <col min="4" max="4" width="21.7265625" style="1" customWidth="1"/>
    <col min="5" max="5" width="20.453125" style="1" customWidth="1"/>
    <col min="6" max="6" width="5.26953125" style="1" bestFit="1" customWidth="1"/>
    <col min="7" max="7" width="7.1796875" style="1" bestFit="1" customWidth="1"/>
    <col min="8" max="8" width="8.6328125" style="1" customWidth="1"/>
    <col min="9" max="9" width="41.1796875" style="1" customWidth="1"/>
    <col min="10" max="10" width="10.81640625" style="1" customWidth="1"/>
    <col min="11" max="11" width="5" style="1" customWidth="1"/>
    <col min="12" max="12" width="21.7265625" style="1" customWidth="1"/>
    <col min="13" max="13" width="10.7265625" style="1" bestFit="1" customWidth="1"/>
    <col min="14" max="14" width="10.6328125" style="1" bestFit="1" customWidth="1"/>
    <col min="15" max="15" width="9" style="1" bestFit="1" customWidth="1"/>
    <col min="16" max="16" width="15" style="1" customWidth="1"/>
    <col min="17" max="17" width="8.453125" style="1" bestFit="1" customWidth="1"/>
    <col min="18" max="16384" width="8.7265625" style="1"/>
  </cols>
  <sheetData>
    <row r="1" spans="1:17" x14ac:dyDescent="0.3">
      <c r="A1" s="19" t="s">
        <v>0</v>
      </c>
    </row>
    <row r="2" spans="1:17" x14ac:dyDescent="0.3">
      <c r="A2" s="20" t="str">
        <f>HYPERLINK("https://ngmdb.usgs.gov/Info/standards/GeMS/docs/GeologicNamesCheck_report_README.pdf", "How do I fill out this report?")</f>
        <v>How do I fill out this report?</v>
      </c>
    </row>
    <row r="3" spans="1:17" x14ac:dyDescent="0.3">
      <c r="A3" s="5"/>
    </row>
    <row r="4" spans="1:17" x14ac:dyDescent="0.3">
      <c r="A4" s="6" t="s">
        <v>1</v>
      </c>
      <c r="B4" s="7"/>
      <c r="C4" s="7"/>
      <c r="D4" s="7"/>
      <c r="E4" s="7"/>
      <c r="F4" s="7"/>
      <c r="G4" s="8" t="s">
        <v>2</v>
      </c>
      <c r="H4" s="9"/>
      <c r="I4" s="9"/>
      <c r="J4" s="9"/>
      <c r="K4" s="9"/>
      <c r="L4" s="9"/>
      <c r="M4" s="10" t="s">
        <v>3</v>
      </c>
      <c r="N4" s="11"/>
      <c r="O4" s="11"/>
      <c r="P4" s="11"/>
      <c r="Q4" s="11"/>
    </row>
    <row r="5" spans="1:17" ht="24" x14ac:dyDescent="0.3">
      <c r="A5" s="12" t="s">
        <v>4</v>
      </c>
      <c r="B5" s="13" t="s">
        <v>5</v>
      </c>
      <c r="C5" s="13" t="s">
        <v>6</v>
      </c>
      <c r="D5" s="13" t="s">
        <v>7</v>
      </c>
      <c r="E5" s="13" t="s">
        <v>8</v>
      </c>
      <c r="F5" s="13" t="s">
        <v>9</v>
      </c>
      <c r="G5" s="14" t="s">
        <v>10</v>
      </c>
      <c r="H5" s="14" t="s">
        <v>6</v>
      </c>
      <c r="I5" s="14" t="s">
        <v>11</v>
      </c>
      <c r="J5" s="14" t="s">
        <v>8</v>
      </c>
      <c r="K5" s="14" t="s">
        <v>9</v>
      </c>
      <c r="L5" s="14" t="s">
        <v>12</v>
      </c>
      <c r="M5" s="2" t="s">
        <v>13</v>
      </c>
      <c r="N5" s="2" t="s">
        <v>14</v>
      </c>
      <c r="O5" s="2" t="s">
        <v>15</v>
      </c>
      <c r="P5" s="2" t="s">
        <v>16</v>
      </c>
      <c r="Q5" s="2" t="s">
        <v>17</v>
      </c>
    </row>
    <row r="6" spans="1:17" ht="24" x14ac:dyDescent="0.3">
      <c r="A6" s="15" t="s">
        <v>18</v>
      </c>
      <c r="B6" s="16"/>
      <c r="C6" s="16" t="s">
        <v>19</v>
      </c>
      <c r="D6" s="16" t="s">
        <v>19</v>
      </c>
      <c r="E6" s="16"/>
      <c r="F6" s="16" t="s">
        <v>20</v>
      </c>
      <c r="G6" s="17" t="s">
        <v>21</v>
      </c>
      <c r="H6" s="17" t="s">
        <v>22</v>
      </c>
      <c r="I6" s="17" t="s">
        <v>23</v>
      </c>
      <c r="J6" s="17" t="s">
        <v>24</v>
      </c>
      <c r="K6" s="17" t="s">
        <v>25</v>
      </c>
      <c r="L6" s="18" t="str">
        <f>HYPERLINK("https://ngmdb.usgs.gov/Geolex/Units/Map_15425.html", "https://ngmdb.usgs.gov/Geolex/Units/Map_15425.html")</f>
        <v>https://ngmdb.usgs.gov/Geolex/Units/Map_15425.html</v>
      </c>
      <c r="M6" s="3" t="s">
        <v>26</v>
      </c>
      <c r="N6" s="3"/>
      <c r="O6" s="3"/>
      <c r="P6" s="3"/>
      <c r="Q6" s="3"/>
    </row>
    <row r="7" spans="1:17" x14ac:dyDescent="0.3">
      <c r="A7" s="15" t="s">
        <v>27</v>
      </c>
      <c r="B7" s="16"/>
      <c r="C7" s="16"/>
      <c r="D7" s="16"/>
      <c r="E7" s="16"/>
      <c r="F7" s="16"/>
      <c r="G7" s="17"/>
      <c r="H7" s="17"/>
      <c r="I7" s="17" t="s">
        <v>28</v>
      </c>
      <c r="J7" s="17" t="s">
        <v>24</v>
      </c>
      <c r="K7" s="17" t="s">
        <v>25</v>
      </c>
      <c r="L7" s="17"/>
      <c r="M7" s="3" t="s">
        <v>26</v>
      </c>
      <c r="N7" s="3"/>
      <c r="O7" s="3"/>
      <c r="P7" s="3"/>
      <c r="Q7" s="3"/>
    </row>
    <row r="8" spans="1:17" x14ac:dyDescent="0.3">
      <c r="A8" s="15" t="s">
        <v>29</v>
      </c>
      <c r="B8" s="16"/>
      <c r="C8" s="16" t="s">
        <v>30</v>
      </c>
      <c r="D8" s="16" t="s">
        <v>30</v>
      </c>
      <c r="E8" s="16"/>
      <c r="F8" s="16" t="s">
        <v>20</v>
      </c>
      <c r="G8" s="17"/>
      <c r="H8" s="17"/>
      <c r="I8" s="17"/>
      <c r="J8" s="17"/>
      <c r="K8" s="17"/>
      <c r="L8" s="17"/>
      <c r="M8" s="3" t="s">
        <v>26</v>
      </c>
      <c r="N8" s="3"/>
      <c r="O8" s="3"/>
      <c r="P8" s="3"/>
      <c r="Q8" s="3"/>
    </row>
    <row r="9" spans="1:17" x14ac:dyDescent="0.3">
      <c r="A9" s="15" t="s">
        <v>31</v>
      </c>
      <c r="B9" s="16"/>
      <c r="C9" s="16" t="s">
        <v>32</v>
      </c>
      <c r="D9" s="16" t="s">
        <v>32</v>
      </c>
      <c r="E9" s="16"/>
      <c r="F9" s="16" t="s">
        <v>20</v>
      </c>
      <c r="G9" s="17"/>
      <c r="H9" s="17"/>
      <c r="I9" s="17"/>
      <c r="J9" s="17"/>
      <c r="K9" s="17"/>
      <c r="L9" s="17"/>
      <c r="M9" s="3" t="s">
        <v>26</v>
      </c>
      <c r="N9" s="3"/>
      <c r="O9" s="3"/>
      <c r="P9" s="3"/>
      <c r="Q9" s="3"/>
    </row>
    <row r="10" spans="1:17" ht="24" x14ac:dyDescent="0.3">
      <c r="A10" s="15" t="s">
        <v>33</v>
      </c>
      <c r="B10" s="16" t="s">
        <v>34</v>
      </c>
      <c r="C10" s="16" t="s">
        <v>35</v>
      </c>
      <c r="D10" s="16" t="s">
        <v>35</v>
      </c>
      <c r="E10" s="16" t="s">
        <v>36</v>
      </c>
      <c r="F10" s="16" t="s">
        <v>20</v>
      </c>
      <c r="G10" s="17"/>
      <c r="H10" s="17"/>
      <c r="I10" s="17"/>
      <c r="J10" s="17"/>
      <c r="K10" s="17"/>
      <c r="L10" s="17"/>
      <c r="M10" s="3" t="s">
        <v>26</v>
      </c>
      <c r="N10" s="3"/>
      <c r="O10" s="3"/>
      <c r="P10" s="3"/>
      <c r="Q10" s="3"/>
    </row>
    <row r="11" spans="1:17" x14ac:dyDescent="0.3">
      <c r="A11" s="15" t="s">
        <v>37</v>
      </c>
      <c r="B11" s="16"/>
      <c r="C11" s="16" t="s">
        <v>38</v>
      </c>
      <c r="D11" s="16" t="s">
        <v>38</v>
      </c>
      <c r="E11" s="16"/>
      <c r="F11" s="16" t="s">
        <v>20</v>
      </c>
      <c r="G11" s="17"/>
      <c r="H11" s="17"/>
      <c r="I11" s="17"/>
      <c r="J11" s="17"/>
      <c r="K11" s="17"/>
      <c r="L11" s="17"/>
      <c r="M11" s="3" t="s">
        <v>26</v>
      </c>
      <c r="N11" s="3"/>
      <c r="O11" s="3"/>
      <c r="P11" s="3"/>
      <c r="Q11" s="3"/>
    </row>
    <row r="12" spans="1:17" x14ac:dyDescent="0.3">
      <c r="A12" s="15" t="s">
        <v>39</v>
      </c>
      <c r="B12" s="16" t="s">
        <v>40</v>
      </c>
      <c r="C12" s="16" t="s">
        <v>41</v>
      </c>
      <c r="D12" s="16" t="s">
        <v>41</v>
      </c>
      <c r="E12" s="16" t="s">
        <v>42</v>
      </c>
      <c r="F12" s="16" t="s">
        <v>20</v>
      </c>
      <c r="G12" s="17"/>
      <c r="H12" s="17"/>
      <c r="I12" s="17"/>
      <c r="J12" s="17"/>
      <c r="K12" s="17"/>
      <c r="L12" s="17"/>
      <c r="M12" s="3" t="s">
        <v>26</v>
      </c>
      <c r="N12" s="3"/>
      <c r="O12" s="3"/>
      <c r="P12" s="3"/>
      <c r="Q12" s="3"/>
    </row>
    <row r="13" spans="1:17" x14ac:dyDescent="0.3">
      <c r="A13" s="15" t="s">
        <v>43</v>
      </c>
      <c r="B13" s="16"/>
      <c r="C13" s="16" t="s">
        <v>44</v>
      </c>
      <c r="D13" s="16" t="s">
        <v>44</v>
      </c>
      <c r="E13" s="16"/>
      <c r="F13" s="16" t="s">
        <v>20</v>
      </c>
      <c r="G13" s="17"/>
      <c r="H13" s="17"/>
      <c r="I13" s="17"/>
      <c r="J13" s="17"/>
      <c r="K13" s="17"/>
      <c r="L13" s="17"/>
      <c r="M13" s="3" t="s">
        <v>26</v>
      </c>
      <c r="N13" s="3"/>
      <c r="O13" s="3"/>
      <c r="P13" s="3"/>
      <c r="Q13" s="3"/>
    </row>
    <row r="14" spans="1:17" x14ac:dyDescent="0.3">
      <c r="A14" s="15" t="s">
        <v>45</v>
      </c>
      <c r="B14" s="16" t="s">
        <v>46</v>
      </c>
      <c r="C14" s="16" t="s">
        <v>47</v>
      </c>
      <c r="D14" s="16" t="s">
        <v>47</v>
      </c>
      <c r="E14" s="16" t="s">
        <v>48</v>
      </c>
      <c r="F14" s="16" t="s">
        <v>20</v>
      </c>
      <c r="G14" s="17"/>
      <c r="H14" s="17"/>
      <c r="I14" s="17"/>
      <c r="J14" s="17"/>
      <c r="K14" s="17"/>
      <c r="L14" s="17"/>
      <c r="M14" s="3" t="s">
        <v>26</v>
      </c>
      <c r="N14" s="3"/>
      <c r="O14" s="3"/>
      <c r="P14" s="3"/>
      <c r="Q14" s="3"/>
    </row>
    <row r="15" spans="1:17" x14ac:dyDescent="0.3">
      <c r="A15" s="15" t="s">
        <v>49</v>
      </c>
      <c r="B15" s="16" t="s">
        <v>50</v>
      </c>
      <c r="C15" s="16" t="s">
        <v>51</v>
      </c>
      <c r="D15" s="16" t="s">
        <v>51</v>
      </c>
      <c r="E15" s="16" t="s">
        <v>48</v>
      </c>
      <c r="F15" s="16" t="s">
        <v>20</v>
      </c>
      <c r="G15" s="17"/>
      <c r="H15" s="17"/>
      <c r="I15" s="17"/>
      <c r="J15" s="17"/>
      <c r="K15" s="17"/>
      <c r="L15" s="17"/>
      <c r="M15" s="3" t="s">
        <v>26</v>
      </c>
      <c r="N15" s="3"/>
      <c r="O15" s="3"/>
      <c r="P15" s="3"/>
      <c r="Q15" s="3"/>
    </row>
    <row r="16" spans="1:17" x14ac:dyDescent="0.3">
      <c r="A16" s="15" t="s">
        <v>52</v>
      </c>
      <c r="B16" s="16" t="s">
        <v>53</v>
      </c>
      <c r="C16" s="16" t="s">
        <v>54</v>
      </c>
      <c r="D16" s="16" t="s">
        <v>54</v>
      </c>
      <c r="E16" s="16" t="s">
        <v>48</v>
      </c>
      <c r="F16" s="16" t="s">
        <v>20</v>
      </c>
      <c r="G16" s="17"/>
      <c r="H16" s="17"/>
      <c r="I16" s="17"/>
      <c r="J16" s="17"/>
      <c r="K16" s="17"/>
      <c r="L16" s="17"/>
      <c r="M16" s="3" t="s">
        <v>26</v>
      </c>
      <c r="N16" s="3"/>
      <c r="O16" s="3"/>
      <c r="P16" s="3"/>
      <c r="Q16" s="3"/>
    </row>
    <row r="17" spans="1:17" ht="24" x14ac:dyDescent="0.3">
      <c r="A17" s="15" t="s">
        <v>55</v>
      </c>
      <c r="B17" s="16"/>
      <c r="C17" s="16" t="s">
        <v>56</v>
      </c>
      <c r="D17" s="16" t="s">
        <v>56</v>
      </c>
      <c r="E17" s="16"/>
      <c r="F17" s="16" t="s">
        <v>20</v>
      </c>
      <c r="G17" s="17"/>
      <c r="H17" s="17"/>
      <c r="I17" s="17"/>
      <c r="J17" s="17"/>
      <c r="K17" s="17"/>
      <c r="L17" s="17"/>
      <c r="M17" s="3" t="s">
        <v>26</v>
      </c>
      <c r="N17" s="3"/>
      <c r="O17" s="3"/>
      <c r="P17" s="3"/>
      <c r="Q17" s="3"/>
    </row>
    <row r="18" spans="1:17" ht="24" x14ac:dyDescent="0.3">
      <c r="A18" s="15" t="s">
        <v>57</v>
      </c>
      <c r="B18" s="16" t="s">
        <v>58</v>
      </c>
      <c r="C18" s="16" t="s">
        <v>59</v>
      </c>
      <c r="D18" s="16" t="s">
        <v>59</v>
      </c>
      <c r="E18" s="16" t="s">
        <v>60</v>
      </c>
      <c r="F18" s="16" t="s">
        <v>20</v>
      </c>
      <c r="G18" s="17"/>
      <c r="H18" s="17"/>
      <c r="I18" s="17"/>
      <c r="J18" s="17"/>
      <c r="K18" s="17"/>
      <c r="L18" s="17"/>
      <c r="M18" s="3" t="s">
        <v>26</v>
      </c>
      <c r="N18" s="3"/>
      <c r="O18" s="3"/>
      <c r="P18" s="3"/>
      <c r="Q18" s="3"/>
    </row>
    <row r="19" spans="1:17" x14ac:dyDescent="0.3">
      <c r="A19" s="15" t="s">
        <v>61</v>
      </c>
      <c r="B19" s="16"/>
      <c r="C19" s="16" t="s">
        <v>62</v>
      </c>
      <c r="D19" s="16" t="s">
        <v>62</v>
      </c>
      <c r="E19" s="16"/>
      <c r="F19" s="16" t="s">
        <v>20</v>
      </c>
      <c r="G19" s="17"/>
      <c r="H19" s="17"/>
      <c r="I19" s="17"/>
      <c r="J19" s="17"/>
      <c r="K19" s="17"/>
      <c r="L19" s="17"/>
      <c r="M19" s="3" t="s">
        <v>26</v>
      </c>
      <c r="N19" s="3"/>
      <c r="O19" s="3"/>
      <c r="P19" s="3"/>
      <c r="Q19" s="3"/>
    </row>
    <row r="20" spans="1:17" ht="24" x14ac:dyDescent="0.3">
      <c r="A20" s="15" t="s">
        <v>63</v>
      </c>
      <c r="B20" s="16" t="s">
        <v>64</v>
      </c>
      <c r="C20" s="16" t="s">
        <v>65</v>
      </c>
      <c r="D20" s="16" t="s">
        <v>65</v>
      </c>
      <c r="E20" s="16" t="s">
        <v>66</v>
      </c>
      <c r="F20" s="16" t="s">
        <v>20</v>
      </c>
      <c r="G20" s="17"/>
      <c r="H20" s="17"/>
      <c r="I20" s="17"/>
      <c r="J20" s="17"/>
      <c r="K20" s="17"/>
      <c r="L20" s="17"/>
      <c r="M20" s="3" t="s">
        <v>26</v>
      </c>
      <c r="N20" s="3"/>
      <c r="O20" s="3"/>
      <c r="P20" s="3"/>
      <c r="Q20" s="3"/>
    </row>
    <row r="21" spans="1:17" x14ac:dyDescent="0.3">
      <c r="A21" s="15" t="s">
        <v>67</v>
      </c>
      <c r="B21" s="16" t="s">
        <v>68</v>
      </c>
      <c r="C21" s="16" t="s">
        <v>69</v>
      </c>
      <c r="D21" s="16" t="s">
        <v>69</v>
      </c>
      <c r="E21" s="16" t="s">
        <v>48</v>
      </c>
      <c r="F21" s="16" t="s">
        <v>20</v>
      </c>
      <c r="G21" s="17"/>
      <c r="H21" s="17"/>
      <c r="I21" s="17"/>
      <c r="J21" s="17"/>
      <c r="K21" s="17"/>
      <c r="L21" s="17"/>
      <c r="M21" s="3" t="s">
        <v>26</v>
      </c>
      <c r="N21" s="3"/>
      <c r="O21" s="3"/>
      <c r="P21" s="3"/>
      <c r="Q21" s="3"/>
    </row>
    <row r="22" spans="1:17" x14ac:dyDescent="0.3">
      <c r="A22" s="15" t="s">
        <v>70</v>
      </c>
      <c r="B22" s="16" t="s">
        <v>71</v>
      </c>
      <c r="C22" s="16" t="s">
        <v>72</v>
      </c>
      <c r="D22" s="16" t="s">
        <v>72</v>
      </c>
      <c r="E22" s="16" t="s">
        <v>48</v>
      </c>
      <c r="F22" s="16" t="s">
        <v>20</v>
      </c>
      <c r="G22" s="17"/>
      <c r="H22" s="17"/>
      <c r="I22" s="17"/>
      <c r="J22" s="17"/>
      <c r="K22" s="17"/>
      <c r="L22" s="17"/>
      <c r="M22" s="3" t="s">
        <v>26</v>
      </c>
      <c r="N22" s="3"/>
      <c r="O22" s="3"/>
      <c r="P22" s="3"/>
      <c r="Q22" s="3"/>
    </row>
    <row r="23" spans="1:17" x14ac:dyDescent="0.3">
      <c r="A23" s="15" t="s">
        <v>73</v>
      </c>
      <c r="B23" s="16" t="s">
        <v>74</v>
      </c>
      <c r="C23" s="16" t="s">
        <v>75</v>
      </c>
      <c r="D23" s="16" t="s">
        <v>75</v>
      </c>
      <c r="E23" s="16" t="s">
        <v>48</v>
      </c>
      <c r="F23" s="16" t="s">
        <v>20</v>
      </c>
      <c r="G23" s="17"/>
      <c r="H23" s="17"/>
      <c r="I23" s="17"/>
      <c r="J23" s="17"/>
      <c r="K23" s="17"/>
      <c r="L23" s="17"/>
      <c r="M23" s="3" t="s">
        <v>26</v>
      </c>
      <c r="N23" s="3"/>
      <c r="O23" s="3"/>
      <c r="P23" s="3"/>
      <c r="Q23" s="3"/>
    </row>
    <row r="24" spans="1:17" x14ac:dyDescent="0.3">
      <c r="A24" s="15" t="s">
        <v>76</v>
      </c>
      <c r="B24" s="16" t="s">
        <v>77</v>
      </c>
      <c r="C24" s="16" t="s">
        <v>78</v>
      </c>
      <c r="D24" s="16" t="s">
        <v>78</v>
      </c>
      <c r="E24" s="16" t="s">
        <v>79</v>
      </c>
      <c r="F24" s="16" t="s">
        <v>20</v>
      </c>
      <c r="G24" s="17"/>
      <c r="H24" s="17"/>
      <c r="I24" s="17"/>
      <c r="J24" s="17"/>
      <c r="K24" s="17"/>
      <c r="L24" s="17"/>
      <c r="M24" s="3" t="s">
        <v>26</v>
      </c>
      <c r="N24" s="3"/>
      <c r="O24" s="3"/>
      <c r="P24" s="3"/>
      <c r="Q24" s="3"/>
    </row>
    <row r="25" spans="1:17" x14ac:dyDescent="0.3">
      <c r="A25" s="15" t="s">
        <v>80</v>
      </c>
      <c r="B25" s="16" t="s">
        <v>81</v>
      </c>
      <c r="C25" s="16" t="s">
        <v>82</v>
      </c>
      <c r="D25" s="16" t="s">
        <v>82</v>
      </c>
      <c r="E25" s="16" t="s">
        <v>79</v>
      </c>
      <c r="F25" s="16" t="s">
        <v>20</v>
      </c>
      <c r="G25" s="17"/>
      <c r="H25" s="17"/>
      <c r="I25" s="17"/>
      <c r="J25" s="17"/>
      <c r="K25" s="17"/>
      <c r="L25" s="17"/>
      <c r="M25" s="3" t="s">
        <v>26</v>
      </c>
      <c r="N25" s="3"/>
      <c r="O25" s="3"/>
      <c r="P25" s="3"/>
      <c r="Q25" s="3"/>
    </row>
    <row r="26" spans="1:17" ht="36" x14ac:dyDescent="0.3">
      <c r="A26" s="15" t="s">
        <v>83</v>
      </c>
      <c r="B26" s="16"/>
      <c r="C26" s="16" t="s">
        <v>84</v>
      </c>
      <c r="D26" s="16" t="s">
        <v>84</v>
      </c>
      <c r="E26" s="16"/>
      <c r="F26" s="16" t="s">
        <v>20</v>
      </c>
      <c r="G26" s="17" t="s">
        <v>85</v>
      </c>
      <c r="H26" s="17" t="s">
        <v>86</v>
      </c>
      <c r="I26" s="17" t="s">
        <v>87</v>
      </c>
      <c r="J26" s="17" t="s">
        <v>88</v>
      </c>
      <c r="K26" s="17"/>
      <c r="L26" s="18" t="str">
        <f>HYPERLINK("https://ngmdb.usgs.gov/Geolex/Units/Eolian_16509.html", "https://ngmdb.usgs.gov/Geolex/Units/Eolian_16509.html")</f>
        <v>https://ngmdb.usgs.gov/Geolex/Units/Eolian_16509.html</v>
      </c>
      <c r="M26" s="3" t="s">
        <v>26</v>
      </c>
      <c r="N26" s="3"/>
      <c r="O26" s="3"/>
      <c r="P26" s="3"/>
      <c r="Q26" s="3"/>
    </row>
    <row r="27" spans="1:17" ht="60" x14ac:dyDescent="0.3">
      <c r="A27" s="15" t="s">
        <v>89</v>
      </c>
      <c r="B27" s="16"/>
      <c r="C27" s="16"/>
      <c r="D27" s="16"/>
      <c r="E27" s="16"/>
      <c r="F27" s="16"/>
      <c r="G27" s="17" t="s">
        <v>90</v>
      </c>
      <c r="H27" s="17" t="s">
        <v>86</v>
      </c>
      <c r="I27" s="17" t="s">
        <v>91</v>
      </c>
      <c r="J27" s="17" t="s">
        <v>92</v>
      </c>
      <c r="K27" s="17"/>
      <c r="L27" s="18" t="str">
        <f>HYPERLINK("https://ngmdb.usgs.gov/Geolex/Units/Eolian_16667.html", "https://ngmdb.usgs.gov/Geolex/Units/Eolian_16667.html")</f>
        <v>https://ngmdb.usgs.gov/Geolex/Units/Eolian_16667.html</v>
      </c>
      <c r="M27" s="3" t="s">
        <v>26</v>
      </c>
      <c r="N27" s="3"/>
      <c r="O27" s="3"/>
      <c r="P27" s="3"/>
      <c r="Q27" s="3"/>
    </row>
    <row r="28" spans="1:17" ht="36" x14ac:dyDescent="0.3">
      <c r="A28" s="15" t="s">
        <v>93</v>
      </c>
      <c r="B28" s="16" t="s">
        <v>94</v>
      </c>
      <c r="C28" s="16" t="s">
        <v>95</v>
      </c>
      <c r="D28" s="16" t="s">
        <v>95</v>
      </c>
      <c r="E28" s="16" t="s">
        <v>48</v>
      </c>
      <c r="F28" s="16" t="s">
        <v>20</v>
      </c>
      <c r="G28" s="17" t="s">
        <v>85</v>
      </c>
      <c r="H28" s="17" t="s">
        <v>86</v>
      </c>
      <c r="I28" s="17" t="s">
        <v>87</v>
      </c>
      <c r="J28" s="17" t="s">
        <v>88</v>
      </c>
      <c r="K28" s="17"/>
      <c r="L28" s="18" t="str">
        <f>HYPERLINK("https://ngmdb.usgs.gov/Geolex/Units/Eolian_16509.html", "https://ngmdb.usgs.gov/Geolex/Units/Eolian_16509.html")</f>
        <v>https://ngmdb.usgs.gov/Geolex/Units/Eolian_16509.html</v>
      </c>
      <c r="M28" s="3" t="s">
        <v>26</v>
      </c>
      <c r="N28" s="3"/>
      <c r="O28" s="3"/>
      <c r="P28" s="3"/>
      <c r="Q28" s="3"/>
    </row>
    <row r="29" spans="1:17" ht="60" x14ac:dyDescent="0.3">
      <c r="A29" s="15" t="s">
        <v>96</v>
      </c>
      <c r="B29" s="16"/>
      <c r="C29" s="16"/>
      <c r="D29" s="16"/>
      <c r="E29" s="16"/>
      <c r="F29" s="16"/>
      <c r="G29" s="17" t="s">
        <v>90</v>
      </c>
      <c r="H29" s="17" t="s">
        <v>86</v>
      </c>
      <c r="I29" s="17" t="s">
        <v>91</v>
      </c>
      <c r="J29" s="17" t="s">
        <v>92</v>
      </c>
      <c r="K29" s="17"/>
      <c r="L29" s="18" t="str">
        <f>HYPERLINK("https://ngmdb.usgs.gov/Geolex/Units/Eolian_16667.html", "https://ngmdb.usgs.gov/Geolex/Units/Eolian_16667.html")</f>
        <v>https://ngmdb.usgs.gov/Geolex/Units/Eolian_16667.html</v>
      </c>
      <c r="M29" s="3" t="s">
        <v>26</v>
      </c>
      <c r="N29" s="3"/>
      <c r="O29" s="3"/>
      <c r="P29" s="3"/>
      <c r="Q29" s="3"/>
    </row>
    <row r="30" spans="1:17" ht="24" x14ac:dyDescent="0.3">
      <c r="A30" s="15" t="s">
        <v>97</v>
      </c>
      <c r="B30" s="16"/>
      <c r="C30" s="16" t="s">
        <v>98</v>
      </c>
      <c r="D30" s="16" t="s">
        <v>98</v>
      </c>
      <c r="E30" s="16"/>
      <c r="F30" s="16" t="s">
        <v>20</v>
      </c>
      <c r="G30" s="17"/>
      <c r="H30" s="17"/>
      <c r="I30" s="17"/>
      <c r="J30" s="17"/>
      <c r="K30" s="17"/>
      <c r="L30" s="17"/>
      <c r="M30" s="3" t="s">
        <v>26</v>
      </c>
      <c r="N30" s="3"/>
      <c r="O30" s="3"/>
      <c r="P30" s="3"/>
      <c r="Q30" s="3"/>
    </row>
    <row r="31" spans="1:17" x14ac:dyDescent="0.3">
      <c r="A31" s="15" t="s">
        <v>99</v>
      </c>
      <c r="B31" s="16" t="s">
        <v>100</v>
      </c>
      <c r="C31" s="16" t="s">
        <v>101</v>
      </c>
      <c r="D31" s="16" t="s">
        <v>101</v>
      </c>
      <c r="E31" s="16" t="s">
        <v>102</v>
      </c>
      <c r="F31" s="16" t="s">
        <v>20</v>
      </c>
      <c r="G31" s="17"/>
      <c r="H31" s="17"/>
      <c r="I31" s="17"/>
      <c r="J31" s="17"/>
      <c r="K31" s="17"/>
      <c r="L31" s="17"/>
      <c r="M31" s="3" t="s">
        <v>26</v>
      </c>
      <c r="N31" s="3"/>
      <c r="O31" s="3"/>
      <c r="P31" s="3"/>
      <c r="Q31" s="3"/>
    </row>
    <row r="32" spans="1:17" ht="24" x14ac:dyDescent="0.3">
      <c r="A32" s="15" t="s">
        <v>103</v>
      </c>
      <c r="B32" s="16" t="s">
        <v>104</v>
      </c>
      <c r="C32" s="16" t="s">
        <v>105</v>
      </c>
      <c r="D32" s="16" t="s">
        <v>105</v>
      </c>
      <c r="E32" s="16" t="s">
        <v>106</v>
      </c>
      <c r="F32" s="16" t="s">
        <v>20</v>
      </c>
      <c r="G32" s="17"/>
      <c r="H32" s="17"/>
      <c r="I32" s="17"/>
      <c r="J32" s="17"/>
      <c r="K32" s="17"/>
      <c r="L32" s="17"/>
      <c r="M32" s="3" t="s">
        <v>26</v>
      </c>
      <c r="N32" s="3"/>
      <c r="O32" s="3"/>
      <c r="P32" s="3"/>
      <c r="Q32" s="3"/>
    </row>
    <row r="33" spans="1:17" x14ac:dyDescent="0.3">
      <c r="A33" s="15" t="s">
        <v>107</v>
      </c>
      <c r="B33" s="16" t="s">
        <v>108</v>
      </c>
      <c r="C33" s="16" t="s">
        <v>109</v>
      </c>
      <c r="D33" s="16" t="s">
        <v>109</v>
      </c>
      <c r="E33" s="16" t="s">
        <v>102</v>
      </c>
      <c r="F33" s="16" t="s">
        <v>20</v>
      </c>
      <c r="G33" s="17"/>
      <c r="H33" s="17"/>
      <c r="I33" s="17"/>
      <c r="J33" s="17"/>
      <c r="K33" s="17"/>
      <c r="L33" s="17"/>
      <c r="M33" s="3" t="s">
        <v>26</v>
      </c>
      <c r="N33" s="3"/>
      <c r="O33" s="3"/>
      <c r="P33" s="3"/>
      <c r="Q33" s="3"/>
    </row>
    <row r="34" spans="1:17" ht="24" x14ac:dyDescent="0.3">
      <c r="A34" s="15" t="s">
        <v>110</v>
      </c>
      <c r="B34" s="16" t="s">
        <v>111</v>
      </c>
      <c r="C34" s="16" t="s">
        <v>112</v>
      </c>
      <c r="D34" s="16" t="s">
        <v>112</v>
      </c>
      <c r="E34" s="16" t="s">
        <v>113</v>
      </c>
      <c r="F34" s="16" t="s">
        <v>20</v>
      </c>
      <c r="G34" s="17"/>
      <c r="H34" s="17"/>
      <c r="I34" s="17"/>
      <c r="J34" s="17"/>
      <c r="K34" s="17"/>
      <c r="L34" s="17"/>
      <c r="M34" s="3" t="s">
        <v>26</v>
      </c>
      <c r="N34" s="3"/>
      <c r="O34" s="3"/>
      <c r="P34" s="3"/>
      <c r="Q34" s="3"/>
    </row>
    <row r="35" spans="1:17" x14ac:dyDescent="0.3">
      <c r="A35" s="15" t="s">
        <v>114</v>
      </c>
      <c r="B35" s="16"/>
      <c r="C35" s="16" t="s">
        <v>115</v>
      </c>
      <c r="D35" s="16" t="s">
        <v>115</v>
      </c>
      <c r="E35" s="16"/>
      <c r="F35" s="16" t="s">
        <v>20</v>
      </c>
      <c r="G35" s="17"/>
      <c r="H35" s="17"/>
      <c r="I35" s="17"/>
      <c r="J35" s="17"/>
      <c r="K35" s="17"/>
      <c r="L35" s="17"/>
      <c r="M35" s="3" t="s">
        <v>26</v>
      </c>
      <c r="N35" s="3"/>
      <c r="O35" s="3"/>
      <c r="P35" s="3"/>
      <c r="Q35" s="3"/>
    </row>
    <row r="36" spans="1:17" ht="36" x14ac:dyDescent="0.3">
      <c r="A36" s="15" t="s">
        <v>116</v>
      </c>
      <c r="B36" s="16" t="s">
        <v>117</v>
      </c>
      <c r="C36" s="16" t="s">
        <v>118</v>
      </c>
      <c r="D36" s="16" t="s">
        <v>118</v>
      </c>
      <c r="E36" s="16" t="s">
        <v>119</v>
      </c>
      <c r="F36" s="16" t="s">
        <v>20</v>
      </c>
      <c r="G36" s="17" t="s">
        <v>120</v>
      </c>
      <c r="H36" s="17" t="s">
        <v>121</v>
      </c>
      <c r="I36" s="17" t="s">
        <v>122</v>
      </c>
      <c r="J36" s="17" t="s">
        <v>123</v>
      </c>
      <c r="K36" s="17" t="s">
        <v>124</v>
      </c>
      <c r="L36" s="18" t="str">
        <f>HYPERLINK("https://ngmdb.usgs.gov/Geolex/Units/Corcoran_5081.html", "https://ngmdb.usgs.gov/Geolex/Units/Corcoran_5081.html")</f>
        <v>https://ngmdb.usgs.gov/Geolex/Units/Corcoran_5081.html</v>
      </c>
      <c r="M36" s="3" t="s">
        <v>26</v>
      </c>
      <c r="N36" s="3"/>
      <c r="O36" s="3"/>
      <c r="P36" s="3"/>
      <c r="Q36" s="3"/>
    </row>
    <row r="37" spans="1:17" ht="24" x14ac:dyDescent="0.3">
      <c r="A37" s="15" t="s">
        <v>125</v>
      </c>
      <c r="B37" s="16"/>
      <c r="C37" s="16"/>
      <c r="D37" s="16"/>
      <c r="E37" s="16"/>
      <c r="F37" s="16"/>
      <c r="G37" s="17"/>
      <c r="H37" s="17"/>
      <c r="I37" s="17" t="s">
        <v>126</v>
      </c>
      <c r="J37" s="17" t="s">
        <v>123</v>
      </c>
      <c r="K37" s="17"/>
      <c r="L37" s="17"/>
      <c r="M37" s="3" t="s">
        <v>26</v>
      </c>
      <c r="N37" s="3"/>
      <c r="O37" s="3"/>
      <c r="P37" s="3"/>
      <c r="Q37" s="3"/>
    </row>
    <row r="38" spans="1:17" ht="36" x14ac:dyDescent="0.3">
      <c r="A38" s="15" t="s">
        <v>127</v>
      </c>
      <c r="B38" s="16"/>
      <c r="C38" s="16"/>
      <c r="D38" s="16"/>
      <c r="E38" s="16"/>
      <c r="F38" s="16"/>
      <c r="G38" s="17" t="s">
        <v>128</v>
      </c>
      <c r="H38" s="17" t="s">
        <v>121</v>
      </c>
      <c r="I38" s="17" t="s">
        <v>129</v>
      </c>
      <c r="J38" s="17" t="s">
        <v>130</v>
      </c>
      <c r="K38" s="17" t="s">
        <v>20</v>
      </c>
      <c r="L38" s="18" t="str">
        <f>HYPERLINK("https://ngmdb.usgs.gov/Geolex/Units/Corcoran_7716.html", "https://ngmdb.usgs.gov/Geolex/Units/Corcoran_7716.html")</f>
        <v>https://ngmdb.usgs.gov/Geolex/Units/Corcoran_7716.html</v>
      </c>
      <c r="M38" s="3" t="s">
        <v>131</v>
      </c>
      <c r="N38" s="3"/>
      <c r="O38" s="3"/>
      <c r="P38" s="3"/>
      <c r="Q38" s="3"/>
    </row>
    <row r="39" spans="1:17" ht="36" x14ac:dyDescent="0.3">
      <c r="A39" s="15" t="s">
        <v>132</v>
      </c>
      <c r="B39" s="16"/>
      <c r="C39" s="16"/>
      <c r="D39" s="16"/>
      <c r="E39" s="16"/>
      <c r="F39" s="16"/>
      <c r="G39" s="17"/>
      <c r="H39" s="17"/>
      <c r="I39" s="17" t="s">
        <v>133</v>
      </c>
      <c r="J39" s="17" t="s">
        <v>130</v>
      </c>
      <c r="K39" s="17" t="s">
        <v>20</v>
      </c>
      <c r="L39" s="17"/>
      <c r="M39" s="3" t="s">
        <v>131</v>
      </c>
      <c r="N39" s="3"/>
      <c r="O39" s="3"/>
      <c r="P39" s="3"/>
      <c r="Q39" s="3"/>
    </row>
    <row r="40" spans="1:17" ht="36" x14ac:dyDescent="0.3">
      <c r="A40" s="15" t="s">
        <v>134</v>
      </c>
      <c r="B40" s="16"/>
      <c r="C40" s="16"/>
      <c r="D40" s="16"/>
      <c r="E40" s="16"/>
      <c r="F40" s="16"/>
      <c r="G40" s="17"/>
      <c r="H40" s="17"/>
      <c r="I40" s="17" t="s">
        <v>135</v>
      </c>
      <c r="J40" s="17" t="s">
        <v>130</v>
      </c>
      <c r="K40" s="17" t="s">
        <v>20</v>
      </c>
      <c r="L40" s="17"/>
      <c r="M40" s="3" t="s">
        <v>131</v>
      </c>
      <c r="N40" s="3"/>
      <c r="O40" s="3"/>
      <c r="P40" s="3"/>
      <c r="Q40" s="3"/>
    </row>
    <row r="41" spans="1:17" ht="36" x14ac:dyDescent="0.3">
      <c r="A41" s="15" t="s">
        <v>136</v>
      </c>
      <c r="B41" s="16"/>
      <c r="C41" s="16"/>
      <c r="D41" s="16"/>
      <c r="E41" s="16"/>
      <c r="F41" s="16"/>
      <c r="G41" s="17" t="s">
        <v>137</v>
      </c>
      <c r="H41" s="17" t="s">
        <v>138</v>
      </c>
      <c r="I41" s="17" t="s">
        <v>139</v>
      </c>
      <c r="J41" s="17" t="s">
        <v>130</v>
      </c>
      <c r="K41" s="17" t="s">
        <v>140</v>
      </c>
      <c r="L41" s="18" t="str">
        <f>HYPERLINK("https://ngmdb.usgs.gov/Geolex/Units/Cozzette_7759.html", "https://ngmdb.usgs.gov/Geolex/Units/Cozzette_7759.html")</f>
        <v>https://ngmdb.usgs.gov/Geolex/Units/Cozzette_7759.html</v>
      </c>
      <c r="M41" s="3" t="s">
        <v>131</v>
      </c>
      <c r="N41" s="3"/>
      <c r="O41" s="3"/>
      <c r="P41" s="3"/>
      <c r="Q41" s="3"/>
    </row>
    <row r="42" spans="1:17" ht="36" x14ac:dyDescent="0.3">
      <c r="A42" s="15" t="s">
        <v>141</v>
      </c>
      <c r="B42" s="16"/>
      <c r="C42" s="16"/>
      <c r="D42" s="16"/>
      <c r="E42" s="16"/>
      <c r="F42" s="16"/>
      <c r="G42" s="17"/>
      <c r="H42" s="17"/>
      <c r="I42" s="17" t="s">
        <v>142</v>
      </c>
      <c r="J42" s="17" t="s">
        <v>130</v>
      </c>
      <c r="K42" s="17" t="s">
        <v>20</v>
      </c>
      <c r="L42" s="17"/>
      <c r="M42" s="3" t="s">
        <v>131</v>
      </c>
      <c r="N42" s="3"/>
      <c r="O42" s="3"/>
      <c r="P42" s="3"/>
      <c r="Q42" s="3"/>
    </row>
    <row r="43" spans="1:17" ht="36" x14ac:dyDescent="0.3">
      <c r="A43" s="15" t="s">
        <v>143</v>
      </c>
      <c r="B43" s="16"/>
      <c r="C43" s="16"/>
      <c r="D43" s="16"/>
      <c r="E43" s="16"/>
      <c r="F43" s="16"/>
      <c r="G43" s="17"/>
      <c r="H43" s="17"/>
      <c r="I43" s="17" t="s">
        <v>144</v>
      </c>
      <c r="J43" s="17" t="s">
        <v>130</v>
      </c>
      <c r="K43" s="17" t="s">
        <v>20</v>
      </c>
      <c r="L43" s="17"/>
      <c r="M43" s="3" t="s">
        <v>131</v>
      </c>
      <c r="N43" s="3"/>
      <c r="O43" s="3"/>
      <c r="P43" s="3"/>
      <c r="Q43" s="3"/>
    </row>
    <row r="44" spans="1:17" ht="36" x14ac:dyDescent="0.3">
      <c r="A44" s="15" t="s">
        <v>145</v>
      </c>
      <c r="B44" s="16"/>
      <c r="C44" s="16"/>
      <c r="D44" s="16"/>
      <c r="E44" s="16"/>
      <c r="F44" s="16"/>
      <c r="G44" s="17"/>
      <c r="H44" s="17"/>
      <c r="I44" s="17" t="s">
        <v>146</v>
      </c>
      <c r="J44" s="17" t="s">
        <v>130</v>
      </c>
      <c r="K44" s="17" t="s">
        <v>20</v>
      </c>
      <c r="L44" s="17"/>
      <c r="M44" s="3" t="s">
        <v>131</v>
      </c>
      <c r="N44" s="3"/>
      <c r="O44" s="3"/>
      <c r="P44" s="3"/>
      <c r="Q44" s="3"/>
    </row>
    <row r="45" spans="1:17" ht="36" x14ac:dyDescent="0.3">
      <c r="A45" s="15" t="s">
        <v>147</v>
      </c>
      <c r="B45" s="16"/>
      <c r="C45" s="16"/>
      <c r="D45" s="16"/>
      <c r="E45" s="16"/>
      <c r="F45" s="16"/>
      <c r="G45" s="17"/>
      <c r="H45" s="17"/>
      <c r="I45" s="17" t="s">
        <v>148</v>
      </c>
      <c r="J45" s="17" t="s">
        <v>130</v>
      </c>
      <c r="K45" s="17" t="s">
        <v>20</v>
      </c>
      <c r="L45" s="17"/>
      <c r="M45" s="3" t="s">
        <v>131</v>
      </c>
      <c r="N45" s="3"/>
      <c r="O45" s="3"/>
      <c r="P45" s="3"/>
      <c r="Q45" s="3"/>
    </row>
    <row r="46" spans="1:17" ht="36" x14ac:dyDescent="0.3">
      <c r="A46" s="15" t="s">
        <v>149</v>
      </c>
      <c r="B46" s="16"/>
      <c r="C46" s="16"/>
      <c r="D46" s="16"/>
      <c r="E46" s="16"/>
      <c r="F46" s="16"/>
      <c r="G46" s="17" t="s">
        <v>150</v>
      </c>
      <c r="H46" s="17" t="s">
        <v>151</v>
      </c>
      <c r="I46" s="17" t="s">
        <v>152</v>
      </c>
      <c r="J46" s="17" t="s">
        <v>130</v>
      </c>
      <c r="K46" s="17" t="s">
        <v>140</v>
      </c>
      <c r="L46" s="18" t="str">
        <f>HYPERLINK("https://ngmdb.usgs.gov/Geolex/Units/Iles_8918.html", "https://ngmdb.usgs.gov/Geolex/Units/Iles_8918.html")</f>
        <v>https://ngmdb.usgs.gov/Geolex/Units/Iles_8918.html</v>
      </c>
      <c r="M46" s="3" t="s">
        <v>131</v>
      </c>
      <c r="N46" s="3"/>
      <c r="O46" s="3"/>
      <c r="P46" s="3"/>
      <c r="Q46" s="3"/>
    </row>
    <row r="47" spans="1:17" ht="108" x14ac:dyDescent="0.3">
      <c r="A47" s="15" t="s">
        <v>153</v>
      </c>
      <c r="B47" s="16"/>
      <c r="C47" s="16" t="s">
        <v>154</v>
      </c>
      <c r="D47" s="16" t="s">
        <v>154</v>
      </c>
      <c r="E47" s="16" t="s">
        <v>119</v>
      </c>
      <c r="F47" s="16" t="s">
        <v>20</v>
      </c>
      <c r="G47" s="17" t="s">
        <v>155</v>
      </c>
      <c r="H47" s="17" t="s">
        <v>156</v>
      </c>
      <c r="I47" s="17" t="s">
        <v>154</v>
      </c>
      <c r="J47" s="17" t="s">
        <v>157</v>
      </c>
      <c r="K47" s="17" t="s">
        <v>158</v>
      </c>
      <c r="L47" s="18" t="str">
        <f>HYPERLINK("https://ngmdb.usgs.gov/Geolex/Units/Mancos_9165.html", "https://ngmdb.usgs.gov/Geolex/Units/Mancos_9165.html")</f>
        <v>https://ngmdb.usgs.gov/Geolex/Units/Mancos_9165.html</v>
      </c>
      <c r="M47" s="3" t="s">
        <v>131</v>
      </c>
      <c r="N47" s="3"/>
      <c r="O47" s="3"/>
      <c r="P47" s="3"/>
      <c r="Q47" s="3"/>
    </row>
    <row r="48" spans="1:17" ht="108" x14ac:dyDescent="0.3">
      <c r="A48" s="15" t="s">
        <v>159</v>
      </c>
      <c r="B48" s="16"/>
      <c r="C48" s="16"/>
      <c r="D48" s="16"/>
      <c r="E48" s="16"/>
      <c r="F48" s="16"/>
      <c r="G48" s="17"/>
      <c r="H48" s="17"/>
      <c r="I48" s="17" t="s">
        <v>160</v>
      </c>
      <c r="J48" s="17" t="s">
        <v>157</v>
      </c>
      <c r="K48" s="17" t="s">
        <v>140</v>
      </c>
      <c r="L48" s="17"/>
      <c r="M48" s="3" t="s">
        <v>131</v>
      </c>
      <c r="N48" s="3"/>
      <c r="O48" s="3"/>
      <c r="P48" s="3"/>
      <c r="Q48" s="3"/>
    </row>
    <row r="49" spans="1:17" ht="36" x14ac:dyDescent="0.3">
      <c r="A49" s="15" t="s">
        <v>161</v>
      </c>
      <c r="B49" s="16" t="s">
        <v>162</v>
      </c>
      <c r="C49" s="16" t="s">
        <v>163</v>
      </c>
      <c r="D49" s="16" t="s">
        <v>163</v>
      </c>
      <c r="E49" s="16" t="s">
        <v>119</v>
      </c>
      <c r="F49" s="16" t="s">
        <v>20</v>
      </c>
      <c r="G49" s="17" t="s">
        <v>164</v>
      </c>
      <c r="H49" s="17" t="s">
        <v>165</v>
      </c>
      <c r="I49" s="17" t="s">
        <v>166</v>
      </c>
      <c r="J49" s="17" t="s">
        <v>130</v>
      </c>
      <c r="K49" s="17" t="s">
        <v>140</v>
      </c>
      <c r="L49" s="18" t="str">
        <f>HYPERLINK("https://ngmdb.usgs.gov/Geolex/Units/Sego_10015.html", "https://ngmdb.usgs.gov/Geolex/Units/Sego_10015.html")</f>
        <v>https://ngmdb.usgs.gov/Geolex/Units/Sego_10015.html</v>
      </c>
      <c r="M49" s="3" t="s">
        <v>131</v>
      </c>
      <c r="N49" s="3"/>
      <c r="O49" s="3"/>
      <c r="P49" s="3"/>
      <c r="Q49" s="3"/>
    </row>
    <row r="50" spans="1:17" ht="36" x14ac:dyDescent="0.3">
      <c r="A50" s="15" t="s">
        <v>167</v>
      </c>
      <c r="B50" s="16"/>
      <c r="C50" s="16"/>
      <c r="D50" s="16"/>
      <c r="E50" s="16"/>
      <c r="F50" s="16"/>
      <c r="G50" s="17"/>
      <c r="H50" s="17"/>
      <c r="I50" s="17" t="s">
        <v>168</v>
      </c>
      <c r="J50" s="17" t="s">
        <v>130</v>
      </c>
      <c r="K50" s="17" t="s">
        <v>20</v>
      </c>
      <c r="L50" s="17"/>
      <c r="M50" s="3" t="s">
        <v>131</v>
      </c>
      <c r="N50" s="3"/>
      <c r="O50" s="3"/>
      <c r="P50" s="3"/>
      <c r="Q50" s="3"/>
    </row>
    <row r="51" spans="1:17" ht="36" x14ac:dyDescent="0.3">
      <c r="A51" s="15" t="s">
        <v>169</v>
      </c>
      <c r="B51" s="16"/>
      <c r="C51" s="16"/>
      <c r="D51" s="16"/>
      <c r="E51" s="16"/>
      <c r="F51" s="16"/>
      <c r="G51" s="17"/>
      <c r="H51" s="17"/>
      <c r="I51" s="17" t="s">
        <v>170</v>
      </c>
      <c r="J51" s="17" t="s">
        <v>130</v>
      </c>
      <c r="K51" s="17" t="s">
        <v>140</v>
      </c>
      <c r="L51" s="17"/>
      <c r="M51" s="3" t="s">
        <v>131</v>
      </c>
      <c r="N51" s="3"/>
      <c r="O51" s="3"/>
      <c r="P51" s="3"/>
      <c r="Q51" s="3"/>
    </row>
    <row r="52" spans="1:17" ht="108" x14ac:dyDescent="0.3">
      <c r="A52" s="15" t="s">
        <v>171</v>
      </c>
      <c r="B52" s="16"/>
      <c r="C52" s="16"/>
      <c r="D52" s="16"/>
      <c r="E52" s="16"/>
      <c r="F52" s="16"/>
      <c r="G52" s="17" t="s">
        <v>155</v>
      </c>
      <c r="H52" s="17" t="s">
        <v>156</v>
      </c>
      <c r="I52" s="17" t="s">
        <v>154</v>
      </c>
      <c r="J52" s="17" t="s">
        <v>157</v>
      </c>
      <c r="K52" s="17" t="s">
        <v>158</v>
      </c>
      <c r="L52" s="18" t="str">
        <f>HYPERLINK("https://ngmdb.usgs.gov/Geolex/Units/Mancos_9165.html", "https://ngmdb.usgs.gov/Geolex/Units/Mancos_9165.html")</f>
        <v>https://ngmdb.usgs.gov/Geolex/Units/Mancos_9165.html</v>
      </c>
      <c r="M52" s="3" t="s">
        <v>131</v>
      </c>
      <c r="N52" s="3"/>
      <c r="O52" s="3"/>
      <c r="P52" s="3"/>
      <c r="Q52" s="3"/>
    </row>
    <row r="53" spans="1:17" ht="108" x14ac:dyDescent="0.3">
      <c r="A53" s="15" t="s">
        <v>172</v>
      </c>
      <c r="B53" s="16"/>
      <c r="C53" s="16"/>
      <c r="D53" s="16"/>
      <c r="E53" s="16"/>
      <c r="F53" s="16"/>
      <c r="G53" s="17"/>
      <c r="H53" s="17"/>
      <c r="I53" s="17" t="s">
        <v>160</v>
      </c>
      <c r="J53" s="17" t="s">
        <v>157</v>
      </c>
      <c r="K53" s="17" t="s">
        <v>140</v>
      </c>
      <c r="L53" s="17"/>
      <c r="M53" s="3" t="s">
        <v>131</v>
      </c>
      <c r="N53" s="3"/>
      <c r="O53" s="3"/>
      <c r="P53" s="3"/>
      <c r="Q53" s="3"/>
    </row>
    <row r="54" spans="1:17" ht="108" x14ac:dyDescent="0.3">
      <c r="A54" s="15" t="s">
        <v>173</v>
      </c>
      <c r="B54" s="16" t="s">
        <v>174</v>
      </c>
      <c r="C54" s="16" t="s">
        <v>175</v>
      </c>
      <c r="D54" s="16" t="s">
        <v>175</v>
      </c>
      <c r="E54" s="16" t="s">
        <v>119</v>
      </c>
      <c r="F54" s="16" t="s">
        <v>20</v>
      </c>
      <c r="G54" s="17" t="s">
        <v>155</v>
      </c>
      <c r="H54" s="17" t="s">
        <v>156</v>
      </c>
      <c r="I54" s="17" t="s">
        <v>154</v>
      </c>
      <c r="J54" s="17" t="s">
        <v>157</v>
      </c>
      <c r="K54" s="17" t="s">
        <v>158</v>
      </c>
      <c r="L54" s="18" t="str">
        <f>HYPERLINK("https://ngmdb.usgs.gov/Geolex/Units/Mancos_9165.html", "https://ngmdb.usgs.gov/Geolex/Units/Mancos_9165.html")</f>
        <v>https://ngmdb.usgs.gov/Geolex/Units/Mancos_9165.html</v>
      </c>
      <c r="M54" s="3" t="s">
        <v>131</v>
      </c>
      <c r="N54" s="3"/>
      <c r="O54" s="3"/>
      <c r="P54" s="3"/>
      <c r="Q54" s="3"/>
    </row>
    <row r="55" spans="1:17" ht="108" x14ac:dyDescent="0.3">
      <c r="A55" s="15" t="s">
        <v>176</v>
      </c>
      <c r="B55" s="16"/>
      <c r="C55" s="16"/>
      <c r="D55" s="16"/>
      <c r="E55" s="16"/>
      <c r="F55" s="16"/>
      <c r="G55" s="17"/>
      <c r="H55" s="17"/>
      <c r="I55" s="17" t="s">
        <v>160</v>
      </c>
      <c r="J55" s="17" t="s">
        <v>157</v>
      </c>
      <c r="K55" s="17" t="s">
        <v>140</v>
      </c>
      <c r="L55" s="17"/>
      <c r="M55" s="3" t="s">
        <v>131</v>
      </c>
      <c r="N55" s="3"/>
      <c r="O55" s="3"/>
      <c r="P55" s="3"/>
      <c r="Q55" s="3"/>
    </row>
    <row r="56" spans="1:17" ht="48" x14ac:dyDescent="0.3">
      <c r="A56" s="15" t="s">
        <v>177</v>
      </c>
      <c r="B56" s="16"/>
      <c r="C56" s="16"/>
      <c r="D56" s="16"/>
      <c r="E56" s="16"/>
      <c r="F56" s="16"/>
      <c r="G56" s="17" t="s">
        <v>178</v>
      </c>
      <c r="H56" s="17" t="s">
        <v>179</v>
      </c>
      <c r="I56" s="17" t="s">
        <v>180</v>
      </c>
      <c r="J56" s="17" t="s">
        <v>181</v>
      </c>
      <c r="K56" s="17" t="s">
        <v>182</v>
      </c>
      <c r="L56" s="18" t="str">
        <f>HYPERLINK("https://ngmdb.usgs.gov/Geolex/Units/BlueGate_7201.html", "https://ngmdb.usgs.gov/Geolex/Units/BlueGate_7201.html")</f>
        <v>https://ngmdb.usgs.gov/Geolex/Units/BlueGate_7201.html</v>
      </c>
      <c r="M56" s="3" t="s">
        <v>26</v>
      </c>
      <c r="N56" s="3"/>
      <c r="O56" s="3"/>
      <c r="P56" s="3"/>
      <c r="Q56" s="3"/>
    </row>
    <row r="57" spans="1:17" ht="60" x14ac:dyDescent="0.3">
      <c r="A57" s="15" t="s">
        <v>183</v>
      </c>
      <c r="B57" s="16"/>
      <c r="C57" s="16"/>
      <c r="D57" s="16"/>
      <c r="E57" s="16"/>
      <c r="F57" s="16"/>
      <c r="G57" s="17"/>
      <c r="H57" s="17"/>
      <c r="I57" s="17" t="s">
        <v>184</v>
      </c>
      <c r="J57" s="17" t="s">
        <v>181</v>
      </c>
      <c r="K57" s="17" t="s">
        <v>182</v>
      </c>
      <c r="L57" s="17"/>
      <c r="M57" s="3" t="s">
        <v>26</v>
      </c>
      <c r="N57" s="3"/>
      <c r="O57" s="3"/>
      <c r="P57" s="4" t="s">
        <v>277</v>
      </c>
      <c r="Q57" s="3"/>
    </row>
    <row r="58" spans="1:17" ht="36" x14ac:dyDescent="0.3">
      <c r="A58" s="15" t="s">
        <v>185</v>
      </c>
      <c r="B58" s="16"/>
      <c r="C58" s="16"/>
      <c r="D58" s="16"/>
      <c r="E58" s="16"/>
      <c r="F58" s="16"/>
      <c r="G58" s="17" t="s">
        <v>186</v>
      </c>
      <c r="H58" s="17" t="s">
        <v>179</v>
      </c>
      <c r="I58" s="17" t="s">
        <v>187</v>
      </c>
      <c r="J58" s="17" t="s">
        <v>188</v>
      </c>
      <c r="K58" s="17"/>
      <c r="L58" s="18" t="str">
        <f>HYPERLINK("https://ngmdb.usgs.gov/Geolex/Units/BlueGate_12320.html", "https://ngmdb.usgs.gov/Geolex/Units/BlueGate_12320.html")</f>
        <v>https://ngmdb.usgs.gov/Geolex/Units/BlueGate_12320.html</v>
      </c>
      <c r="M58" s="3" t="s">
        <v>26</v>
      </c>
      <c r="N58" s="3"/>
      <c r="O58" s="3"/>
      <c r="P58" s="3"/>
      <c r="Q58" s="3"/>
    </row>
    <row r="59" spans="1:17" ht="72" x14ac:dyDescent="0.3">
      <c r="A59" s="15" t="s">
        <v>189</v>
      </c>
      <c r="B59" s="16" t="s">
        <v>190</v>
      </c>
      <c r="C59" s="16" t="s">
        <v>191</v>
      </c>
      <c r="D59" s="16" t="s">
        <v>191</v>
      </c>
      <c r="E59" s="16" t="s">
        <v>119</v>
      </c>
      <c r="F59" s="16" t="s">
        <v>20</v>
      </c>
      <c r="G59" s="17" t="s">
        <v>192</v>
      </c>
      <c r="H59" s="17" t="s">
        <v>193</v>
      </c>
      <c r="I59" s="17" t="s">
        <v>194</v>
      </c>
      <c r="J59" s="17" t="s">
        <v>195</v>
      </c>
      <c r="K59" s="17" t="s">
        <v>140</v>
      </c>
      <c r="L59" s="18" t="str">
        <f>HYPERLINK("https://ngmdb.usgs.gov/Geolex/Units/PrairieCanyon_16128.html", "https://ngmdb.usgs.gov/Geolex/Units/PrairieCanyon_16128.html")</f>
        <v>https://ngmdb.usgs.gov/Geolex/Units/PrairieCanyon_16128.html</v>
      </c>
      <c r="M59" s="3" t="s">
        <v>131</v>
      </c>
      <c r="N59" s="3"/>
      <c r="O59" s="3"/>
      <c r="P59" s="3"/>
      <c r="Q59" s="3"/>
    </row>
    <row r="60" spans="1:17" ht="48" x14ac:dyDescent="0.3">
      <c r="A60" s="15" t="s">
        <v>196</v>
      </c>
      <c r="B60" s="16" t="s">
        <v>197</v>
      </c>
      <c r="C60" s="16" t="s">
        <v>198</v>
      </c>
      <c r="D60" s="16" t="s">
        <v>198</v>
      </c>
      <c r="E60" s="16" t="s">
        <v>119</v>
      </c>
      <c r="F60" s="16" t="s">
        <v>20</v>
      </c>
      <c r="G60" s="17" t="s">
        <v>199</v>
      </c>
      <c r="H60" s="17" t="s">
        <v>200</v>
      </c>
      <c r="I60" s="17" t="s">
        <v>201</v>
      </c>
      <c r="J60" s="17" t="s">
        <v>202</v>
      </c>
      <c r="K60" s="17" t="s">
        <v>203</v>
      </c>
      <c r="L60" s="18" t="str">
        <f>HYPERLINK("https://ngmdb.usgs.gov/Geolex/Units/SmokyHill_10308.html", "https://ngmdb.usgs.gov/Geolex/Units/SmokyHill_10308.html")</f>
        <v>https://ngmdb.usgs.gov/Geolex/Units/SmokyHill_10308.html</v>
      </c>
      <c r="M60" s="3" t="s">
        <v>26</v>
      </c>
      <c r="N60" s="3"/>
      <c r="O60" s="3"/>
      <c r="P60" s="3"/>
      <c r="Q60" s="3"/>
    </row>
    <row r="61" spans="1:17" ht="48" x14ac:dyDescent="0.3">
      <c r="A61" s="15" t="s">
        <v>204</v>
      </c>
      <c r="B61" s="16"/>
      <c r="C61" s="16"/>
      <c r="D61" s="16"/>
      <c r="E61" s="16"/>
      <c r="F61" s="16"/>
      <c r="G61" s="17"/>
      <c r="H61" s="17"/>
      <c r="I61" s="17" t="s">
        <v>205</v>
      </c>
      <c r="J61" s="17" t="s">
        <v>202</v>
      </c>
      <c r="K61" s="17" t="s">
        <v>206</v>
      </c>
      <c r="L61" s="17"/>
      <c r="M61" s="3" t="s">
        <v>131</v>
      </c>
      <c r="N61" s="3"/>
      <c r="O61" s="3"/>
      <c r="P61" s="3"/>
      <c r="Q61" s="3"/>
    </row>
    <row r="62" spans="1:17" ht="48" x14ac:dyDescent="0.3">
      <c r="A62" s="15" t="s">
        <v>207</v>
      </c>
      <c r="B62" s="16"/>
      <c r="C62" s="16"/>
      <c r="D62" s="16"/>
      <c r="E62" s="16"/>
      <c r="F62" s="16"/>
      <c r="G62" s="17"/>
      <c r="H62" s="17"/>
      <c r="I62" s="17" t="s">
        <v>208</v>
      </c>
      <c r="J62" s="17" t="s">
        <v>202</v>
      </c>
      <c r="K62" s="17" t="s">
        <v>209</v>
      </c>
      <c r="L62" s="17"/>
      <c r="M62" s="3" t="s">
        <v>131</v>
      </c>
      <c r="N62" s="3"/>
      <c r="O62" s="3"/>
      <c r="P62" s="3"/>
      <c r="Q62" s="3"/>
    </row>
    <row r="63" spans="1:17" ht="48" x14ac:dyDescent="0.3">
      <c r="A63" s="15" t="s">
        <v>210</v>
      </c>
      <c r="B63" s="16"/>
      <c r="C63" s="16"/>
      <c r="D63" s="16"/>
      <c r="E63" s="16"/>
      <c r="F63" s="16"/>
      <c r="G63" s="17"/>
      <c r="H63" s="17"/>
      <c r="I63" s="17" t="s">
        <v>211</v>
      </c>
      <c r="J63" s="17" t="s">
        <v>202</v>
      </c>
      <c r="K63" s="17" t="s">
        <v>212</v>
      </c>
      <c r="L63" s="17"/>
      <c r="M63" s="3" t="s">
        <v>131</v>
      </c>
      <c r="N63" s="3"/>
      <c r="O63" s="3"/>
      <c r="P63" s="3"/>
      <c r="Q63" s="3"/>
    </row>
    <row r="64" spans="1:17" ht="48" x14ac:dyDescent="0.3">
      <c r="A64" s="15" t="s">
        <v>213</v>
      </c>
      <c r="B64" s="16"/>
      <c r="C64" s="16"/>
      <c r="D64" s="16"/>
      <c r="E64" s="16"/>
      <c r="F64" s="16"/>
      <c r="G64" s="17" t="s">
        <v>178</v>
      </c>
      <c r="H64" s="17" t="s">
        <v>179</v>
      </c>
      <c r="I64" s="17" t="s">
        <v>180</v>
      </c>
      <c r="J64" s="17" t="s">
        <v>181</v>
      </c>
      <c r="K64" s="17" t="s">
        <v>182</v>
      </c>
      <c r="L64" s="18" t="str">
        <f>HYPERLINK("https://ngmdb.usgs.gov/Geolex/Units/BlueGate_7201.html", "https://ngmdb.usgs.gov/Geolex/Units/BlueGate_7201.html")</f>
        <v>https://ngmdb.usgs.gov/Geolex/Units/BlueGate_7201.html</v>
      </c>
      <c r="M64" s="3" t="s">
        <v>26</v>
      </c>
      <c r="N64" s="3"/>
      <c r="O64" s="3"/>
      <c r="P64" s="3"/>
      <c r="Q64" s="3"/>
    </row>
    <row r="65" spans="1:17" ht="48" x14ac:dyDescent="0.3">
      <c r="A65" s="15" t="s">
        <v>214</v>
      </c>
      <c r="B65" s="16"/>
      <c r="C65" s="16"/>
      <c r="D65" s="16"/>
      <c r="E65" s="16"/>
      <c r="F65" s="16"/>
      <c r="G65" s="17"/>
      <c r="H65" s="17"/>
      <c r="I65" s="17" t="s">
        <v>184</v>
      </c>
      <c r="J65" s="17" t="s">
        <v>181</v>
      </c>
      <c r="K65" s="17" t="s">
        <v>182</v>
      </c>
      <c r="L65" s="17"/>
      <c r="M65" s="3" t="s">
        <v>26</v>
      </c>
      <c r="N65" s="3"/>
      <c r="O65" s="3"/>
      <c r="P65" s="3"/>
      <c r="Q65" s="3"/>
    </row>
    <row r="66" spans="1:17" ht="36" x14ac:dyDescent="0.3">
      <c r="A66" s="15" t="s">
        <v>215</v>
      </c>
      <c r="B66" s="16"/>
      <c r="C66" s="16"/>
      <c r="D66" s="16"/>
      <c r="E66" s="16"/>
      <c r="F66" s="16"/>
      <c r="G66" s="17" t="s">
        <v>186</v>
      </c>
      <c r="H66" s="17" t="s">
        <v>179</v>
      </c>
      <c r="I66" s="17" t="s">
        <v>187</v>
      </c>
      <c r="J66" s="17" t="s">
        <v>188</v>
      </c>
      <c r="K66" s="17"/>
      <c r="L66" s="18" t="str">
        <f>HYPERLINK("https://ngmdb.usgs.gov/Geolex/Units/BlueGate_12320.html", "https://ngmdb.usgs.gov/Geolex/Units/BlueGate_12320.html")</f>
        <v>https://ngmdb.usgs.gov/Geolex/Units/BlueGate_12320.html</v>
      </c>
      <c r="M66" s="3" t="s">
        <v>26</v>
      </c>
      <c r="N66" s="3"/>
      <c r="O66" s="3"/>
      <c r="P66" s="3"/>
      <c r="Q66" s="3"/>
    </row>
    <row r="67" spans="1:17" ht="108" x14ac:dyDescent="0.3">
      <c r="A67" s="15" t="s">
        <v>216</v>
      </c>
      <c r="B67" s="16" t="s">
        <v>217</v>
      </c>
      <c r="C67" s="16" t="s">
        <v>218</v>
      </c>
      <c r="D67" s="16" t="s">
        <v>218</v>
      </c>
      <c r="E67" s="16" t="s">
        <v>119</v>
      </c>
      <c r="F67" s="16" t="s">
        <v>20</v>
      </c>
      <c r="G67" s="17" t="s">
        <v>155</v>
      </c>
      <c r="H67" s="17" t="s">
        <v>156</v>
      </c>
      <c r="I67" s="17" t="s">
        <v>154</v>
      </c>
      <c r="J67" s="17" t="s">
        <v>157</v>
      </c>
      <c r="K67" s="17" t="s">
        <v>158</v>
      </c>
      <c r="L67" s="18" t="str">
        <f>HYPERLINK("https://ngmdb.usgs.gov/Geolex/Units/Mancos_9165.html", "https://ngmdb.usgs.gov/Geolex/Units/Mancos_9165.html")</f>
        <v>https://ngmdb.usgs.gov/Geolex/Units/Mancos_9165.html</v>
      </c>
      <c r="M67" s="3" t="s">
        <v>131</v>
      </c>
      <c r="N67" s="3"/>
      <c r="O67" s="3"/>
      <c r="P67" s="3"/>
      <c r="Q67" s="3"/>
    </row>
    <row r="68" spans="1:17" ht="108" x14ac:dyDescent="0.3">
      <c r="A68" s="15" t="s">
        <v>219</v>
      </c>
      <c r="B68" s="16"/>
      <c r="C68" s="16"/>
      <c r="D68" s="16"/>
      <c r="E68" s="16"/>
      <c r="F68" s="16"/>
      <c r="G68" s="17"/>
      <c r="H68" s="17"/>
      <c r="I68" s="17" t="s">
        <v>160</v>
      </c>
      <c r="J68" s="17" t="s">
        <v>157</v>
      </c>
      <c r="K68" s="17" t="s">
        <v>140</v>
      </c>
      <c r="L68" s="17"/>
      <c r="M68" s="3" t="s">
        <v>131</v>
      </c>
      <c r="N68" s="3"/>
      <c r="O68" s="3"/>
      <c r="P68" s="3"/>
      <c r="Q68" s="3"/>
    </row>
    <row r="69" spans="1:17" ht="36" x14ac:dyDescent="0.3">
      <c r="A69" s="15" t="s">
        <v>220</v>
      </c>
      <c r="B69" s="16"/>
      <c r="C69" s="16"/>
      <c r="D69" s="16"/>
      <c r="E69" s="16"/>
      <c r="F69" s="16"/>
      <c r="G69" s="17" t="s">
        <v>221</v>
      </c>
      <c r="H69" s="17" t="s">
        <v>222</v>
      </c>
      <c r="I69" s="17" t="s">
        <v>223</v>
      </c>
      <c r="J69" s="17" t="s">
        <v>224</v>
      </c>
      <c r="K69" s="17" t="s">
        <v>182</v>
      </c>
      <c r="L69" s="18" t="str">
        <f>HYPERLINK("https://ngmdb.usgs.gov/Geolex/Units/Ferron_8105.html", "https://ngmdb.usgs.gov/Geolex/Units/Ferron_8105.html")</f>
        <v>https://ngmdb.usgs.gov/Geolex/Units/Ferron_8105.html</v>
      </c>
      <c r="M69" s="3" t="s">
        <v>26</v>
      </c>
      <c r="N69" s="3"/>
      <c r="O69" s="3"/>
      <c r="P69" s="3"/>
      <c r="Q69" s="3"/>
    </row>
    <row r="70" spans="1:17" ht="156" x14ac:dyDescent="0.3">
      <c r="A70" s="15" t="s">
        <v>225</v>
      </c>
      <c r="B70" s="16" t="s">
        <v>226</v>
      </c>
      <c r="C70" s="16" t="s">
        <v>227</v>
      </c>
      <c r="D70" s="16" t="s">
        <v>227</v>
      </c>
      <c r="E70" s="16" t="s">
        <v>228</v>
      </c>
      <c r="F70" s="16" t="s">
        <v>20</v>
      </c>
      <c r="G70" s="17" t="s">
        <v>229</v>
      </c>
      <c r="H70" s="17" t="s">
        <v>230</v>
      </c>
      <c r="I70" s="17" t="s">
        <v>231</v>
      </c>
      <c r="J70" s="17" t="s">
        <v>232</v>
      </c>
      <c r="K70" s="17" t="s">
        <v>233</v>
      </c>
      <c r="L70" s="18" t="str">
        <f>HYPERLINK("https://ngmdb.usgs.gov/Geolex/Units/Dakota_7833.html", "https://ngmdb.usgs.gov/Geolex/Units/Dakota_7833.html")</f>
        <v>https://ngmdb.usgs.gov/Geolex/Units/Dakota_7833.html</v>
      </c>
      <c r="M70" s="3" t="s">
        <v>131</v>
      </c>
      <c r="N70" s="3"/>
      <c r="O70" s="3"/>
      <c r="P70" s="3"/>
      <c r="Q70" s="3"/>
    </row>
    <row r="71" spans="1:17" ht="84" x14ac:dyDescent="0.3">
      <c r="A71" s="15" t="s">
        <v>234</v>
      </c>
      <c r="B71" s="16"/>
      <c r="C71" s="16"/>
      <c r="D71" s="16"/>
      <c r="E71" s="16"/>
      <c r="F71" s="16"/>
      <c r="G71" s="17"/>
      <c r="H71" s="17"/>
      <c r="I71" s="17" t="s">
        <v>235</v>
      </c>
      <c r="J71" s="17" t="s">
        <v>232</v>
      </c>
      <c r="K71" s="17" t="s">
        <v>236</v>
      </c>
      <c r="L71" s="17"/>
      <c r="M71" s="3" t="s">
        <v>26</v>
      </c>
      <c r="N71" s="3"/>
      <c r="O71" s="3"/>
      <c r="P71" s="3"/>
      <c r="Q71" s="3"/>
    </row>
    <row r="72" spans="1:17" ht="84" x14ac:dyDescent="0.3">
      <c r="A72" s="15" t="s">
        <v>237</v>
      </c>
      <c r="B72" s="16"/>
      <c r="C72" s="16"/>
      <c r="D72" s="16"/>
      <c r="E72" s="16"/>
      <c r="F72" s="16"/>
      <c r="G72" s="17"/>
      <c r="H72" s="17"/>
      <c r="I72" s="17" t="s">
        <v>238</v>
      </c>
      <c r="J72" s="17" t="s">
        <v>232</v>
      </c>
      <c r="K72" s="17" t="s">
        <v>182</v>
      </c>
      <c r="L72" s="17"/>
      <c r="M72" s="3" t="s">
        <v>26</v>
      </c>
      <c r="N72" s="3"/>
      <c r="O72" s="3"/>
      <c r="P72" s="3"/>
      <c r="Q72" s="3"/>
    </row>
    <row r="73" spans="1:17" ht="84" x14ac:dyDescent="0.3">
      <c r="A73" s="15" t="s">
        <v>239</v>
      </c>
      <c r="B73" s="16"/>
      <c r="C73" s="16"/>
      <c r="D73" s="16"/>
      <c r="E73" s="16"/>
      <c r="F73" s="16"/>
      <c r="G73" s="17"/>
      <c r="H73" s="17"/>
      <c r="I73" s="17" t="s">
        <v>240</v>
      </c>
      <c r="J73" s="17" t="s">
        <v>232</v>
      </c>
      <c r="K73" s="17" t="s">
        <v>241</v>
      </c>
      <c r="L73" s="17"/>
      <c r="M73" s="3" t="s">
        <v>131</v>
      </c>
      <c r="N73" s="3"/>
      <c r="O73" s="3"/>
      <c r="P73" s="3"/>
      <c r="Q73" s="3"/>
    </row>
    <row r="74" spans="1:17" ht="60" x14ac:dyDescent="0.3">
      <c r="A74" s="15" t="s">
        <v>242</v>
      </c>
      <c r="B74" s="16"/>
      <c r="C74" s="16"/>
      <c r="D74" s="16"/>
      <c r="E74" s="16"/>
      <c r="F74" s="16"/>
      <c r="G74" s="17" t="s">
        <v>243</v>
      </c>
      <c r="H74" s="17" t="s">
        <v>244</v>
      </c>
      <c r="I74" s="17" t="s">
        <v>245</v>
      </c>
      <c r="J74" s="17" t="s">
        <v>246</v>
      </c>
      <c r="K74" s="17" t="s">
        <v>247</v>
      </c>
      <c r="L74" s="18" t="str">
        <f>HYPERLINK("https://ngmdb.usgs.gov/Geolex/Units/Naturita_9490.html", "https://ngmdb.usgs.gov/Geolex/Units/Naturita_9490.html")</f>
        <v>https://ngmdb.usgs.gov/Geolex/Units/Naturita_9490.html</v>
      </c>
      <c r="M74" s="3" t="s">
        <v>131</v>
      </c>
      <c r="N74" s="3"/>
      <c r="O74" s="3"/>
      <c r="P74" s="3"/>
      <c r="Q74" s="3"/>
    </row>
    <row r="75" spans="1:17" ht="48" x14ac:dyDescent="0.3">
      <c r="A75" s="15" t="s">
        <v>248</v>
      </c>
      <c r="B75" s="16"/>
      <c r="C75" s="16"/>
      <c r="D75" s="16"/>
      <c r="E75" s="16"/>
      <c r="F75" s="16"/>
      <c r="G75" s="17" t="s">
        <v>249</v>
      </c>
      <c r="H75" s="17" t="s">
        <v>250</v>
      </c>
      <c r="I75" s="17" t="s">
        <v>251</v>
      </c>
      <c r="J75" s="17" t="s">
        <v>252</v>
      </c>
      <c r="K75" s="17" t="s">
        <v>247</v>
      </c>
      <c r="L75" s="18" t="str">
        <f>HYPERLINK("https://ngmdb.usgs.gov/Geolex/Units/BurroCanyon_7420.html", "https://ngmdb.usgs.gov/Geolex/Units/BurroCanyon_7420.html")</f>
        <v>https://ngmdb.usgs.gov/Geolex/Units/BurroCanyon_7420.html</v>
      </c>
      <c r="M75" s="3" t="s">
        <v>131</v>
      </c>
      <c r="N75" s="3"/>
      <c r="O75" s="3"/>
      <c r="P75" s="3"/>
      <c r="Q75" s="3"/>
    </row>
    <row r="76" spans="1:17" ht="156" x14ac:dyDescent="0.3">
      <c r="A76" s="15" t="s">
        <v>253</v>
      </c>
      <c r="B76" s="16" t="s">
        <v>254</v>
      </c>
      <c r="C76" s="16" t="s">
        <v>255</v>
      </c>
      <c r="D76" s="16" t="s">
        <v>255</v>
      </c>
      <c r="E76" s="16" t="s">
        <v>256</v>
      </c>
      <c r="F76" s="16" t="s">
        <v>20</v>
      </c>
      <c r="G76" s="17" t="s">
        <v>257</v>
      </c>
      <c r="H76" s="17" t="s">
        <v>258</v>
      </c>
      <c r="I76" s="17" t="s">
        <v>259</v>
      </c>
      <c r="J76" s="17" t="s">
        <v>260</v>
      </c>
      <c r="K76" s="17"/>
      <c r="L76" s="18" t="str">
        <f>HYPERLINK("https://ngmdb.usgs.gov/Geolex/Units/Jurassic_11862.html", "https://ngmdb.usgs.gov/Geolex/Units/Jurassic_11862.html")</f>
        <v>https://ngmdb.usgs.gov/Geolex/Units/Jurassic_11862.html</v>
      </c>
      <c r="M76" s="3" t="s">
        <v>26</v>
      </c>
      <c r="N76" s="3"/>
      <c r="O76" s="3"/>
      <c r="P76" s="3"/>
      <c r="Q76" s="3"/>
    </row>
    <row r="77" spans="1:17" ht="156" x14ac:dyDescent="0.3">
      <c r="A77" s="15" t="s">
        <v>261</v>
      </c>
      <c r="B77" s="16"/>
      <c r="C77" s="16"/>
      <c r="D77" s="16"/>
      <c r="E77" s="16"/>
      <c r="F77" s="16"/>
      <c r="G77" s="17"/>
      <c r="H77" s="17"/>
      <c r="I77" s="17" t="s">
        <v>262</v>
      </c>
      <c r="J77" s="17" t="s">
        <v>260</v>
      </c>
      <c r="K77" s="17"/>
      <c r="L77" s="17"/>
      <c r="M77" s="3" t="s">
        <v>26</v>
      </c>
      <c r="N77" s="3"/>
      <c r="O77" s="3"/>
      <c r="P77" s="3"/>
      <c r="Q77" s="3"/>
    </row>
    <row r="78" spans="1:17" ht="36" x14ac:dyDescent="0.3">
      <c r="A78" s="15" t="s">
        <v>263</v>
      </c>
      <c r="B78" s="16" t="s">
        <v>264</v>
      </c>
      <c r="C78" s="16" t="s">
        <v>265</v>
      </c>
      <c r="D78" s="16" t="s">
        <v>265</v>
      </c>
      <c r="E78" s="16" t="s">
        <v>266</v>
      </c>
      <c r="F78" s="16" t="s">
        <v>20</v>
      </c>
      <c r="G78" s="17" t="s">
        <v>267</v>
      </c>
      <c r="H78" s="17" t="s">
        <v>268</v>
      </c>
      <c r="I78" s="17" t="s">
        <v>268</v>
      </c>
      <c r="J78" s="17" t="s">
        <v>269</v>
      </c>
      <c r="K78" s="17"/>
      <c r="L78" s="18" t="str">
        <f>HYPERLINK("https://ngmdb.usgs.gov/Geolex/Units/Precambrian_11880.html", "https://ngmdb.usgs.gov/Geolex/Units/Precambrian_11880.html")</f>
        <v>https://ngmdb.usgs.gov/Geolex/Units/Precambrian_11880.html</v>
      </c>
      <c r="M78" s="3" t="s">
        <v>26</v>
      </c>
      <c r="N78" s="3"/>
      <c r="O78" s="3"/>
      <c r="P78" s="3"/>
      <c r="Q78" s="3"/>
    </row>
    <row r="79" spans="1:17" ht="36" x14ac:dyDescent="0.3">
      <c r="A79" s="15" t="s">
        <v>270</v>
      </c>
      <c r="B79" s="16"/>
      <c r="C79" s="16"/>
      <c r="D79" s="16"/>
      <c r="E79" s="16"/>
      <c r="F79" s="16"/>
      <c r="G79" s="17" t="s">
        <v>271</v>
      </c>
      <c r="H79" s="17" t="s">
        <v>272</v>
      </c>
      <c r="I79" s="17" t="s">
        <v>273</v>
      </c>
      <c r="J79" s="17" t="s">
        <v>274</v>
      </c>
      <c r="K79" s="17" t="s">
        <v>20</v>
      </c>
      <c r="L79" s="18" t="str">
        <f>HYPERLINK("https://ngmdb.usgs.gov/Geolex/Units/Uncompahgre_10709.html", "https://ngmdb.usgs.gov/Geolex/Units/Uncompahgre_10709.html")</f>
        <v>https://ngmdb.usgs.gov/Geolex/Units/Uncompahgre_10709.html</v>
      </c>
      <c r="M79" s="3" t="s">
        <v>131</v>
      </c>
      <c r="N79" s="3"/>
      <c r="O79" s="3"/>
      <c r="P79" s="3"/>
      <c r="Q79" s="3"/>
    </row>
    <row r="80" spans="1:17" x14ac:dyDescent="0.3">
      <c r="A80" s="15" t="s">
        <v>275</v>
      </c>
      <c r="B80" s="16" t="s">
        <v>276</v>
      </c>
      <c r="C80" s="16" t="s">
        <v>276</v>
      </c>
      <c r="D80" s="16" t="s">
        <v>276</v>
      </c>
      <c r="E80" s="16"/>
      <c r="F80" s="16" t="s">
        <v>20</v>
      </c>
      <c r="G80" s="17"/>
      <c r="H80" s="17"/>
      <c r="I80" s="17"/>
      <c r="J80" s="17"/>
      <c r="K80" s="17"/>
      <c r="L80" s="17"/>
      <c r="M80" s="3" t="s">
        <v>26</v>
      </c>
      <c r="N80" s="3"/>
      <c r="O80" s="3"/>
      <c r="P80" s="3"/>
      <c r="Q80" s="3"/>
    </row>
  </sheetData>
  <mergeCells count="3">
    <mergeCell ref="M4:Q4"/>
    <mergeCell ref="A4:F4"/>
    <mergeCell ref="G4:L4"/>
  </mergeCells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Caitlin Bernier</cp:lastModifiedBy>
  <dcterms:created xsi:type="dcterms:W3CDTF">2025-09-04T23:36:58Z</dcterms:created>
  <dcterms:modified xsi:type="dcterms:W3CDTF">2025-09-26T20:45:48Z</dcterms:modified>
</cp:coreProperties>
</file>